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60\Users\Servidor\Documents\Prefeitura_servidor\Compras\LICITAÇÕES 2024\100.2024 - Concorrência Eletrônica Muro Escola\Projetos\"/>
    </mc:Choice>
  </mc:AlternateContent>
  <xr:revisionPtr revIDLastSave="0" documentId="8_{938E9E20-88E1-4D6C-9CDA-A4E28058C73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LANILHA ORÇAMENTARIA" sheetId="1" r:id="rId1"/>
    <sheet name="CRONOGRAMA" sheetId="2" r:id="rId2"/>
    <sheet name="ORÇAMENTOS" sheetId="3" state="hidden" r:id="rId3"/>
  </sheets>
  <definedNames>
    <definedName name="_xlnm.Print_Area" localSheetId="0">'PLANILHA ORÇAMENTARIA'!$A$2:$I$41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25" i="1" s="1"/>
  <c r="H24" i="1"/>
  <c r="I24" i="1" s="1"/>
  <c r="H23" i="1"/>
  <c r="I23" i="1" s="1"/>
  <c r="H30" i="1"/>
  <c r="I30" i="1" s="1"/>
  <c r="H29" i="1"/>
  <c r="I29" i="1" s="1"/>
  <c r="H28" i="1"/>
  <c r="I28" i="1" s="1"/>
  <c r="H27" i="1"/>
  <c r="I27" i="1" s="1"/>
  <c r="H26" i="1"/>
  <c r="I26" i="1" s="1"/>
  <c r="H22" i="1"/>
  <c r="I22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J35" i="3" l="1"/>
  <c r="J36" i="3"/>
  <c r="G19" i="1" s="1"/>
  <c r="H19" i="1" s="1"/>
  <c r="I19" i="1" s="1"/>
  <c r="J37" i="3"/>
  <c r="G20" i="1" s="1"/>
  <c r="H20" i="1" s="1"/>
  <c r="I20" i="1" s="1"/>
  <c r="J38" i="3"/>
  <c r="J34" i="3"/>
  <c r="G17" i="1" s="1"/>
  <c r="H17" i="1" s="1"/>
  <c r="I17" i="1" s="1"/>
  <c r="H21" i="1" l="1"/>
  <c r="I21" i="1" s="1"/>
  <c r="G21" i="1"/>
  <c r="G18" i="1"/>
  <c r="H18" i="1" s="1"/>
  <c r="I18" i="1" s="1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I8" i="1" l="1"/>
  <c r="I31" i="1" s="1"/>
  <c r="C6" i="2" l="1"/>
  <c r="C7" i="2" s="1"/>
  <c r="L7" i="2" s="1"/>
  <c r="D6" i="2" l="1"/>
  <c r="D7" i="2" s="1"/>
  <c r="F6" i="2"/>
  <c r="J6" i="2"/>
  <c r="H6" i="2"/>
  <c r="F7" i="2" l="1"/>
  <c r="H7" i="2" s="1"/>
  <c r="J7" i="2" s="1"/>
</calcChain>
</file>

<file path=xl/sharedStrings.xml><?xml version="1.0" encoding="utf-8"?>
<sst xmlns="http://schemas.openxmlformats.org/spreadsheetml/2006/main" count="278" uniqueCount="157">
  <si>
    <t>Total</t>
  </si>
  <si>
    <t>Qtd</t>
  </si>
  <si>
    <t>Und</t>
  </si>
  <si>
    <t>M²</t>
  </si>
  <si>
    <t>PREÇO UNITÁRIO S/BDI</t>
  </si>
  <si>
    <t>VALOR TOTAL UNITÁRIO</t>
  </si>
  <si>
    <t>1.2</t>
  </si>
  <si>
    <t>___________________________________________________________</t>
  </si>
  <si>
    <t>GUILHERME AUGUSTO TOMASI ROCHA</t>
  </si>
  <si>
    <t>ARQUITETO - CAU-A59229-3</t>
  </si>
  <si>
    <t>Prefeitura Municipal de Maracajá - Planilha Orçamentária de Muro E.E.B.M. MARIA LIBANIA MACHADO</t>
  </si>
  <si>
    <t>MERCADO</t>
  </si>
  <si>
    <t>M</t>
  </si>
  <si>
    <t xml:space="preserve">CRONOGRAMA GLOBAL </t>
  </si>
  <si>
    <t>Item</t>
  </si>
  <si>
    <t>TOTAL</t>
  </si>
  <si>
    <r>
      <rPr>
        <b/>
        <sz val="9"/>
        <rFont val="Calibri"/>
        <family val="1"/>
      </rPr>
      <t>No mês</t>
    </r>
  </si>
  <si>
    <r>
      <rPr>
        <b/>
        <sz val="9"/>
        <rFont val="Calibri"/>
        <family val="1"/>
      </rPr>
      <t>Acum.</t>
    </r>
  </si>
  <si>
    <t>Responsável Técnico :                                              Guilherme Augusto T. Rocha - CAU/SC: A59229-3</t>
  </si>
  <si>
    <t>Mês 01</t>
  </si>
  <si>
    <t>Mês 02</t>
  </si>
  <si>
    <t>Mês 03</t>
  </si>
  <si>
    <t>Mês 04</t>
  </si>
  <si>
    <t>ITEM</t>
  </si>
  <si>
    <t>DESCRIÇÃO</t>
  </si>
  <si>
    <t>VALOR</t>
  </si>
  <si>
    <t>EXECUTADO</t>
  </si>
  <si>
    <t>PROPOSTA DE ORÇAMENTO</t>
  </si>
  <si>
    <t>PREFEITURA MUNICIPAL DE MARACAJÁ</t>
  </si>
  <si>
    <t>EMPRESA</t>
  </si>
  <si>
    <t>CNPJ:</t>
  </si>
  <si>
    <t>OBRA:</t>
  </si>
  <si>
    <t>PAVILHÃO PÁTIO DE MÁQUINAS</t>
  </si>
  <si>
    <t>LOCAL:</t>
  </si>
  <si>
    <t>Objeto:</t>
  </si>
  <si>
    <t>SUPRAESTRUTURA</t>
  </si>
  <si>
    <t>POLLA PRÉ MOLDADOS LTDA</t>
  </si>
  <si>
    <t>SEVEN  PRÉ MOLDADOS</t>
  </si>
  <si>
    <t>JJ GONÇALVES CONSTRUÇÕES LTDA</t>
  </si>
  <si>
    <t>CODIGO</t>
  </si>
  <si>
    <t>REFERENCIA</t>
  </si>
  <si>
    <t>DESCRIÇÃO DO SERVIÇOS (FORNECIMENTO E INSTALAÇÃO)</t>
  </si>
  <si>
    <t>QUANT.</t>
  </si>
  <si>
    <t>UN</t>
  </si>
  <si>
    <t>VALOR.UN</t>
  </si>
  <si>
    <t>VALOR MEDIO:</t>
  </si>
  <si>
    <t>SINAPI</t>
  </si>
  <si>
    <t>ESCAVAÇÃO MECANIZADA PARA BLOCO DE COROAMENTO OU SAPATA COM RETROESCAVADEIRA (INCLUINDO ESCAVAÇÃO PARA COLOCAÇÃO DE FÔRMAS). AF_01/2024</t>
  </si>
  <si>
    <t>M³</t>
  </si>
  <si>
    <t>1.1</t>
  </si>
  <si>
    <t>3 ORÇAMENTOS</t>
  </si>
  <si>
    <t>BLOCO DE COROAMENTO + COFRE (200X80X60)+(88X63X85) CM - FABRICAÇÃO E MONTAGEM - VIDE PROJETO</t>
  </si>
  <si>
    <t>BLOCO DE COROAMENTO + COFRE (80X80X60)+(68X63X55)CM - FABRICAÇÃO E MONTAGEM - VIDE PROJETO</t>
  </si>
  <si>
    <t>1.3</t>
  </si>
  <si>
    <t>ESCADA PREMOLDADA (584.50X120)CM - FABRICAÇÃO E MONTAGEM - VIDE PROJETO</t>
  </si>
  <si>
    <t>1.4</t>
  </si>
  <si>
    <t>PILAR PRE MOLDADO 25X30 CM - FABRICAÇÃO E MONTAGEM - VIDE PROJETO</t>
  </si>
  <si>
    <t>1.5</t>
  </si>
  <si>
    <t>PILAR PRE MOLDADO 25X50 CM - FABRICAÇÃO E MONTAGEM - VIDE PROJETO</t>
  </si>
  <si>
    <t>1.6</t>
  </si>
  <si>
    <t>PILAR PRE MOLDADO 30X30 CM - FABRICAÇÃO E MONTAGEM - VIDE PROJETO</t>
  </si>
  <si>
    <t>1.7</t>
  </si>
  <si>
    <t>VIGA PRE-MOLDADA 15X50 CM - FABRICAÇÃO E MONTAGEM - VIDE PROJETO</t>
  </si>
  <si>
    <t>1.8</t>
  </si>
  <si>
    <t>VIGA PRE-MOLDADA 15X60 CM - FABRICAÇÃO E MONTAGEM - VIDE PROJETO</t>
  </si>
  <si>
    <t>1.9</t>
  </si>
  <si>
    <t>VIGA PRE-MOLDADA 20X50 CM - FABRICAÇÃO E MONTAGEM - VIDE PROJETO</t>
  </si>
  <si>
    <t>1.10</t>
  </si>
  <si>
    <t>VIGA PRE-MOLDADA 25X50 CM - FABRICAÇÃO E MONTAGEM - VIDE PROJETO</t>
  </si>
  <si>
    <t>1.11</t>
  </si>
  <si>
    <t>VIGA PRE-MOLDADA 25X90 CM - FABRICAÇÃO E MONTAGEM - VIDE PROJETO</t>
  </si>
  <si>
    <t>1.12</t>
  </si>
  <si>
    <t>PLACA PAINEL PRE-MOLDADA 10X100X125 CM - FABRICAÇÃO E MONTAGEM - VIDE PROJETO</t>
  </si>
  <si>
    <t>PLACA PAINEL PRE-MOLDADA 10X100X145 CM - FABRICAÇÃO E MONTAGEM - VIDE PROJETO</t>
  </si>
  <si>
    <t>LAJE ALVEOLAR  - CARGA ACIDENTAL  300 KGF/M² - SEM CAPA</t>
  </si>
  <si>
    <t>1.14</t>
  </si>
  <si>
    <t>ESTRUTURA TRELIÇADA DE COBERTURA, TIPO FINK, COM LIGAÇÕES PARAFUSADAS, INCLUSOS PERFIS METÁLICOS, CHAPAS METÁLICAS, MÃO DE OBRA E TRANSPORTE COM GUINDASTE - FORNECIMENTO E INSTALAÇÃO. AF_01/2020_PSA</t>
  </si>
  <si>
    <t>KG</t>
  </si>
  <si>
    <t>1.15</t>
  </si>
  <si>
    <t>TELHAMENTO COM TELHA DE AÇO/ALUMÍNIO E = 0,5 MM, COM ATÉ 2 ÁGUAS, INCLUSO IÇAMENTO. AF_07/2019</t>
  </si>
  <si>
    <t>CALHA EM CHAPA DE AÇO GALVANIZADO NÚMERO 24, DESENVOLVIMENTO DE 100 CM , INCLUSO TRANSPORTE VERTICAL. AF_07/2019</t>
  </si>
  <si>
    <t>1.16</t>
  </si>
  <si>
    <t xml:space="preserve"> RUFO EM CHAPA DE AÇO GALVANIZADO NÚMERO 24, CORTE DE 25 CM, INCLUSO TRANSPORTE VERTICAL. AF_07/2019</t>
  </si>
  <si>
    <t>M/L</t>
  </si>
  <si>
    <t>PREÇO UNITÁRIO C/BDI</t>
  </si>
  <si>
    <t>UN.</t>
  </si>
  <si>
    <t>MURO PRÉ MOLDADO DE CONCRETO</t>
  </si>
  <si>
    <t>REMOÇÃO DE CERCAS E MOURÕES, DE FORMA MANUAL, SEM REAPROVEITAMENTO. AF_09/2023</t>
  </si>
  <si>
    <t>DEINFRA</t>
  </si>
  <si>
    <t>Carga manual e transporte entulho/ caminhao 10 Km</t>
  </si>
  <si>
    <t>Demolicao de alvenaria de tijolos furado</t>
  </si>
  <si>
    <t>SINAPI 06/2024</t>
  </si>
  <si>
    <t>DEINFRA 01/2021</t>
  </si>
  <si>
    <t>REATERRO MECANIZADO DE VALA COM ESCAVADEIRA HIDRÁULICA (CAPACIDADE DA CAÇAMBA: 0,8 M³/POTÊNCIA: 111 HP), LARGURA ATÉ 1,5 M, PROFUNDIDADE DE 1,5 A 3,0 M, COM SOLO (SEM SUBSTITUIÇÃO) DE 1ª CATEGORIA, COM COMPACTA DOR DE SOLOS DE PERCUSSÃO. AF_08/2023</t>
  </si>
  <si>
    <t>FORNECIMENTO E INSTALAÇÃO DE PLACA DE OBRA COM CHAPA GALVANIZADA E ESTRUTURA DE MADEIRA. AF_03/2022_PS</t>
  </si>
  <si>
    <t>Limpeza da obra</t>
  </si>
  <si>
    <t>ESTACA BROCA DE CONCRETO, DIÃMETRO DE 20 CM, PROFUNDIDADE DE ATÉ 3 M, ESCAVAÇÃO MANUAL COM TRADO CONCHA, NÃO ARMADA. AF_03/2018</t>
  </si>
  <si>
    <t>m</t>
  </si>
  <si>
    <t>CONCRETAGEM DE BLOCOS DE COROAMENTO E VIGAS BALDRAME, FCK 30 MPA, COM USO DE JERICA LANÇAMENTO, ADENSAMENTO E ACABAMENTO. AF_06/2017</t>
  </si>
  <si>
    <t>m³</t>
  </si>
  <si>
    <t>kg</t>
  </si>
  <si>
    <t>ARMAÇÃO DE PILAR OU VIGA DE ESTRUTURA CONVENCIONAL DE CONCRETO ARMADO UTILIZANDO AÇO CA-60 DE 5,0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</si>
  <si>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</si>
  <si>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8,0 MM - MONTAGEM. AF_06/2022</t>
  </si>
  <si>
    <t>FABRICAÇÃO, MONTAGEM E DESMONTAGEM DE FÔRMA PARA VIGA BALDRAME, EM MADEIRA SERRADA, E=25 MM, 4 UTILIZAÇÕES. AF_01/2024</t>
  </si>
  <si>
    <t>GRADIL FIO 4,30MM VERDE 2290X2000</t>
  </si>
  <si>
    <t>POSTE GRADIL  60X80X2,65M COM BASE VERDE</t>
  </si>
  <si>
    <t>FIXADOR EM POLIAMIDA COM PARAFURO INOX</t>
  </si>
  <si>
    <t>TAMPA POLIAMIDA 60X80 VERDE</t>
  </si>
  <si>
    <t>CHUMBADOR PARABOLT INOX</t>
  </si>
  <si>
    <t>SERRALHEIRO COM ENCARGOS COMPLEMENTARES</t>
  </si>
  <si>
    <t>H</t>
  </si>
  <si>
    <t>1.13</t>
  </si>
  <si>
    <t>1.17</t>
  </si>
  <si>
    <t>1.18</t>
  </si>
  <si>
    <t>1.19</t>
  </si>
  <si>
    <t>1.20</t>
  </si>
  <si>
    <t>1.21</t>
  </si>
  <si>
    <t>1.22</t>
  </si>
  <si>
    <t>1.23</t>
  </si>
  <si>
    <t>1.24</t>
  </si>
  <si>
    <t>BELGO</t>
  </si>
  <si>
    <t>CATTONI</t>
  </si>
  <si>
    <t>TELAKENT</t>
  </si>
  <si>
    <t xml:space="preserve">EXECUÇÃO DE 01 MURO PRÉ-MOLDADO  E EM GRADIL METALICO COM 230,00 M DE COMPRIMENTO </t>
  </si>
  <si>
    <t>MARACAJÁ, 02 DE SETEMBRO DE 2024.</t>
  </si>
  <si>
    <t xml:space="preserve">OBJETO: EXECUÇÃO DE 01 MURO PRÉ-MOLDADO  E EM GRADIL METALICO COM 230,00 M DE COMPRIMENTO  EM TORNO DA
ESCOLA DE EDUCAÇÃO BASICA MUNICIPAL MARIA LIBANIA MACHADO NA LOCALIDADE DE ENCRUZO
</t>
  </si>
  <si>
    <t>OBJETO: EXECUÇÃO DE 01 MURO PRÉ-MOLDADO  E EM GRADIL METALICO COM 230,00 M DE COMPRIMENTO  EM TORNO DA
ESCOLA DE EDUCAÇÃO BASICA MUNICIPAL MARIA LIBANIA MACHADO NA LOCALIDADE DE ENCRUZO</t>
  </si>
  <si>
    <t>Data:02/09/2024</t>
  </si>
  <si>
    <t>RODOVIA ALCINO DE FREITAS, S/N - ENCRUZO - Maracajá/SC</t>
  </si>
  <si>
    <r>
      <rPr>
        <b/>
        <sz val="11"/>
        <rFont val="Calibri"/>
        <family val="1"/>
      </rPr>
      <t>Nº do Item</t>
    </r>
  </si>
  <si>
    <r>
      <rPr>
        <b/>
        <sz val="11"/>
        <rFont val="Calibri"/>
        <family val="1"/>
      </rPr>
      <t>Descrição</t>
    </r>
  </si>
  <si>
    <r>
      <rPr>
        <b/>
        <sz val="11"/>
        <rFont val="Calibri"/>
        <family val="1"/>
      </rPr>
      <t>Valores</t>
    </r>
  </si>
  <si>
    <r>
      <rPr>
        <b/>
        <sz val="11"/>
        <rFont val="Calibri"/>
        <family val="1"/>
      </rPr>
      <t>1.1</t>
    </r>
  </si>
  <si>
    <r>
      <rPr>
        <b/>
        <sz val="11"/>
        <rFont val="Calibri"/>
        <family val="1"/>
      </rPr>
      <t>1.2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</si>
  <si>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</si>
  <si>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</si>
  <si>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1.5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</si>
  <si>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</si>
  <si>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1.7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</si>
  <si>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</si>
  <si>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</si>
  <si>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1.10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</si>
  <si>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1.11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</si>
  <si>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1.12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</si>
  <si>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</si>
  <si>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</si>
  <si>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1.15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</si>
  <si>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</si>
  <si>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1.17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</si>
  <si>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</si>
  <si>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</si>
  <si>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1.20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</si>
  <si>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1.21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</si>
  <si>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rFont val="Calibri"/>
        <family val="1"/>
      </rPr>
      <t>1.22</t>
    </r>
    <r>
      <rPr>
        <sz val="11"/>
        <color theme="1"/>
        <rFont val="Calibri"/>
        <family val="2"/>
        <scheme val="minor"/>
      </rPr>
      <t/>
    </r>
  </si>
  <si>
    <t>PREENCHA APENAS AS CÉLULAS EM AMARELO</t>
  </si>
  <si>
    <t xml:space="preserve">EMPRESA: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</si>
</sst>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R$-416]&quot; &quot;#,##0.00;[Red]&quot;-&quot;[$R$-416]&quot; &quot;#,##0.00"/>
  </numFmts>
  <fonts count="40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</font>
    <font>
      <b/>
      <sz val="9"/>
      <name val="Calibri"/>
      <family val="2"/>
    </font>
    <font>
      <b/>
      <sz val="9"/>
      <color rgb="FF000000"/>
      <name val="Calibri"/>
      <family val="2"/>
      <scheme val="minor"/>
    </font>
    <font>
      <b/>
      <sz val="9"/>
      <name val="Calibri"/>
      <family val="1"/>
    </font>
    <font>
      <sz val="9"/>
      <name val="Calibri"/>
      <family val="2"/>
    </font>
    <font>
      <sz val="10"/>
      <color rgb="FF000000"/>
      <name val="Times New Roman"/>
      <charset val="204"/>
    </font>
    <font>
      <sz val="6"/>
      <name val="Century Gothic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1"/>
    </font>
    <font>
      <b/>
      <sz val="10"/>
      <name val="Calibri"/>
      <family val="1"/>
    </font>
    <font>
      <b/>
      <sz val="10"/>
      <color rgb="FF000000"/>
      <name val="Times New Roman"/>
      <family val="1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name val="Calibri"/>
      <family val="1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  <font>
      <b/>
      <sz val="11"/>
      <name val="Calibri"/>
      <family val="2"/>
    </font>
    <font>
      <b/>
      <sz val="11"/>
      <name val="Calibri"/>
      <family val="1"/>
    </font>
    <font>
      <b/>
      <sz val="11"/>
      <color rgb="FF000000"/>
      <name val="Calibri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1"/>
    </font>
    <font>
      <sz val="10"/>
      <color theme="1"/>
      <name val="Arial Narrow"/>
      <family val="2"/>
    </font>
    <font>
      <b/>
      <sz val="18"/>
      <name val="Calibri"/>
      <family val="2"/>
    </font>
    <font>
      <sz val="2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47">
    <xf numFmtId="0" fontId="0" fillId="0" borderId="0" xfId="0" applyAlignment="1">
      <alignment horizontal="left" vertical="top"/>
    </xf>
    <xf numFmtId="0" fontId="8" fillId="5" borderId="0" xfId="0" applyFont="1" applyFill="1" applyAlignment="1">
      <alignment horizontal="center"/>
    </xf>
    <xf numFmtId="9" fontId="14" fillId="0" borderId="1" xfId="0" applyNumberFormat="1" applyFont="1" applyFill="1" applyBorder="1" applyAlignment="1">
      <alignment horizontal="center" vertical="center" shrinkToFit="1"/>
    </xf>
    <xf numFmtId="1" fontId="13" fillId="0" borderId="1" xfId="0" applyNumberFormat="1" applyFont="1" applyFill="1" applyBorder="1" applyAlignment="1">
      <alignment horizontal="center" vertical="center" shrinkToFit="1"/>
    </xf>
    <xf numFmtId="9" fontId="14" fillId="3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top"/>
    </xf>
    <xf numFmtId="0" fontId="17" fillId="0" borderId="1" xfId="0" applyFont="1" applyBorder="1" applyAlignment="1">
      <alignment vertical="center"/>
    </xf>
    <xf numFmtId="0" fontId="22" fillId="0" borderId="4" xfId="3" applyFont="1" applyBorder="1" applyAlignment="1">
      <alignment vertical="center"/>
    </xf>
    <xf numFmtId="0" fontId="22" fillId="0" borderId="4" xfId="3" applyFont="1" applyFill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64" fontId="24" fillId="0" borderId="7" xfId="0" applyNumberFormat="1" applyFont="1" applyBorder="1" applyAlignment="1">
      <alignment horizontal="center" vertical="center"/>
    </xf>
    <xf numFmtId="0" fontId="22" fillId="8" borderId="1" xfId="3" applyFont="1" applyFill="1" applyBorder="1" applyAlignment="1">
      <alignment horizontal="center" vertical="center"/>
    </xf>
    <xf numFmtId="164" fontId="22" fillId="8" borderId="1" xfId="4" applyNumberFormat="1" applyFont="1" applyFill="1" applyBorder="1" applyAlignment="1">
      <alignment horizontal="center" vertical="center"/>
    </xf>
    <xf numFmtId="14" fontId="22" fillId="8" borderId="1" xfId="4" applyNumberFormat="1" applyFont="1" applyFill="1" applyBorder="1" applyAlignment="1">
      <alignment horizontal="center" vertical="center"/>
    </xf>
    <xf numFmtId="10" fontId="22" fillId="8" borderId="1" xfId="4" applyNumberFormat="1" applyFont="1" applyFill="1" applyBorder="1" applyAlignment="1">
      <alignment horizontal="center" vertical="center"/>
    </xf>
    <xf numFmtId="4" fontId="22" fillId="8" borderId="1" xfId="3" applyNumberFormat="1" applyFont="1" applyFill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0" fontId="25" fillId="0" borderId="1" xfId="3" applyFont="1" applyBorder="1" applyAlignment="1">
      <alignment horizontal="left" vertical="center" wrapText="1"/>
    </xf>
    <xf numFmtId="164" fontId="0" fillId="0" borderId="1" xfId="0" applyNumberFormat="1" applyFill="1" applyBorder="1"/>
    <xf numFmtId="2" fontId="25" fillId="0" borderId="1" xfId="4" applyNumberFormat="1" applyFont="1" applyFill="1" applyBorder="1" applyAlignment="1">
      <alignment horizontal="right" vertical="center"/>
    </xf>
    <xf numFmtId="2" fontId="25" fillId="0" borderId="1" xfId="4" applyNumberFormat="1" applyFont="1" applyFill="1" applyBorder="1" applyAlignment="1">
      <alignment horizontal="center" vertical="center"/>
    </xf>
    <xf numFmtId="164" fontId="24" fillId="0" borderId="1" xfId="0" applyNumberFormat="1" applyFont="1" applyBorder="1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4" fontId="26" fillId="4" borderId="1" xfId="0" applyNumberFormat="1" applyFont="1" applyFill="1" applyBorder="1" applyAlignment="1">
      <alignment horizontal="right" vertical="center"/>
    </xf>
    <xf numFmtId="164" fontId="26" fillId="4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shrinkToFit="1"/>
    </xf>
    <xf numFmtId="164" fontId="14" fillId="3" borderId="1" xfId="0" applyNumberFormat="1" applyFont="1" applyFill="1" applyBorder="1" applyAlignment="1">
      <alignment horizontal="center" vertical="center" shrinkToFit="1"/>
    </xf>
    <xf numFmtId="10" fontId="14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3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 wrapText="1"/>
    </xf>
    <xf numFmtId="2" fontId="25" fillId="0" borderId="1" xfId="3" applyNumberFormat="1" applyFont="1" applyFill="1" applyBorder="1" applyAlignment="1">
      <alignment horizontal="center" vertical="center" wrapText="1"/>
    </xf>
    <xf numFmtId="0" fontId="25" fillId="0" borderId="1" xfId="3" applyNumberFormat="1" applyFont="1" applyFill="1" applyBorder="1" applyAlignment="1">
      <alignment vertical="center" wrapText="1"/>
    </xf>
    <xf numFmtId="0" fontId="27" fillId="0" borderId="0" xfId="0" applyFont="1" applyAlignment="1">
      <alignment horizontal="left" vertical="top"/>
    </xf>
    <xf numFmtId="0" fontId="25" fillId="0" borderId="2" xfId="3" applyFont="1" applyBorder="1" applyAlignment="1">
      <alignment horizontal="left" vertical="center" wrapText="1"/>
    </xf>
    <xf numFmtId="0" fontId="25" fillId="0" borderId="2" xfId="3" applyNumberFormat="1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164" fontId="28" fillId="4" borderId="1" xfId="0" applyNumberFormat="1" applyFont="1" applyFill="1" applyBorder="1" applyAlignment="1">
      <alignment horizontal="center"/>
    </xf>
    <xf numFmtId="4" fontId="26" fillId="4" borderId="1" xfId="0" applyNumberFormat="1" applyFont="1" applyFill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5" fillId="9" borderId="1" xfId="0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" fontId="31" fillId="2" borderId="1" xfId="0" applyNumberFormat="1" applyFont="1" applyFill="1" applyBorder="1" applyAlignment="1">
      <alignment horizontal="center" vertical="center" shrinkToFit="1"/>
    </xf>
    <xf numFmtId="0" fontId="30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 vertical="center" wrapText="1" shrinkToFit="1"/>
    </xf>
    <xf numFmtId="0" fontId="30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center" vertical="center"/>
    </xf>
    <xf numFmtId="10" fontId="33" fillId="2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3" fontId="36" fillId="5" borderId="0" xfId="1" applyFont="1" applyFill="1" applyAlignment="1">
      <alignment horizontal="center"/>
    </xf>
    <xf numFmtId="43" fontId="36" fillId="5" borderId="0" xfId="1" applyFont="1" applyFill="1" applyBorder="1" applyAlignment="1">
      <alignment horizontal="center"/>
    </xf>
    <xf numFmtId="44" fontId="31" fillId="2" borderId="1" xfId="5" applyNumberFormat="1" applyFont="1" applyFill="1" applyBorder="1" applyAlignment="1">
      <alignment horizontal="center" vertical="center" wrapText="1" shrinkToFit="1"/>
    </xf>
    <xf numFmtId="44" fontId="31" fillId="0" borderId="1" xfId="5" applyNumberFormat="1" applyFont="1" applyBorder="1" applyAlignment="1">
      <alignment horizontal="center" vertical="center" wrapText="1" shrinkToFit="1"/>
    </xf>
    <xf numFmtId="44" fontId="34" fillId="0" borderId="1" xfId="5" applyNumberFormat="1" applyFont="1" applyBorder="1" applyAlignment="1">
      <alignment horizontal="center" vertical="center" wrapText="1"/>
    </xf>
    <xf numFmtId="1" fontId="24" fillId="0" borderId="1" xfId="0" applyNumberFormat="1" applyFont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43" fontId="0" fillId="0" borderId="0" xfId="1" applyNumberFormat="1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38" fillId="0" borderId="11" xfId="0" applyFont="1" applyBorder="1" applyAlignment="1" applyProtection="1"/>
    <xf numFmtId="0" fontId="38" fillId="0" borderId="0" xfId="0" applyFont="1" applyBorder="1" applyAlignment="1" applyProtection="1"/>
    <xf numFmtId="0" fontId="39" fillId="6" borderId="12" xfId="0" applyFont="1" applyFill="1" applyBorder="1" applyAlignment="1" applyProtection="1">
      <alignment vertical="center"/>
      <protection locked="0"/>
    </xf>
    <xf numFmtId="0" fontId="39" fillId="6" borderId="4" xfId="0" applyFont="1" applyFill="1" applyBorder="1" applyAlignment="1" applyProtection="1">
      <alignment vertical="center"/>
      <protection locked="0"/>
    </xf>
    <xf numFmtId="44" fontId="9" fillId="0" borderId="1" xfId="5" applyNumberFormat="1" applyFont="1" applyFill="1" applyBorder="1" applyAlignment="1">
      <alignment horizontal="center" vertical="center" wrapText="1"/>
    </xf>
    <xf numFmtId="44" fontId="9" fillId="6" borderId="1" xfId="5" applyFont="1" applyFill="1" applyBorder="1" applyAlignment="1" applyProtection="1">
      <alignment horizontal="center" vertical="center" wrapText="1"/>
      <protection locked="0"/>
    </xf>
    <xf numFmtId="0" fontId="38" fillId="0" borderId="11" xfId="0" applyFont="1" applyBorder="1" applyAlignment="1" applyProtection="1">
      <alignment horizontal="center"/>
    </xf>
    <xf numFmtId="0" fontId="37" fillId="0" borderId="8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9" fillId="6" borderId="8" xfId="0" applyFont="1" applyFill="1" applyBorder="1" applyAlignment="1" applyProtection="1">
      <alignment horizontal="left" vertical="center"/>
      <protection locked="0"/>
    </xf>
    <xf numFmtId="0" fontId="39" fillId="6" borderId="9" xfId="0" applyFont="1" applyFill="1" applyBorder="1" applyAlignment="1" applyProtection="1">
      <alignment horizontal="left" vertical="center"/>
      <protection locked="0"/>
    </xf>
    <xf numFmtId="0" fontId="39" fillId="6" borderId="13" xfId="0" applyFont="1" applyFill="1" applyBorder="1" applyAlignment="1" applyProtection="1">
      <alignment horizontal="left" vertical="center"/>
      <protection locked="0"/>
    </xf>
    <xf numFmtId="0" fontId="39" fillId="6" borderId="0" xfId="0" applyFont="1" applyFill="1" applyBorder="1" applyAlignment="1" applyProtection="1">
      <alignment horizontal="left" vertical="center"/>
      <protection locked="0"/>
    </xf>
    <xf numFmtId="0" fontId="39" fillId="6" borderId="6" xfId="0" applyFont="1" applyFill="1" applyBorder="1" applyAlignment="1" applyProtection="1">
      <alignment horizontal="left" vertical="center"/>
      <protection locked="0"/>
    </xf>
    <xf numFmtId="0" fontId="39" fillId="6" borderId="11" xfId="0" applyFont="1" applyFill="1" applyBorder="1" applyAlignment="1" applyProtection="1">
      <alignment horizontal="left" vertical="center"/>
      <protection locked="0"/>
    </xf>
    <xf numFmtId="0" fontId="29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4" fillId="0" borderId="1" xfId="0" applyNumberFormat="1" applyFont="1" applyFill="1" applyBorder="1" applyAlignment="1">
      <alignment horizontal="center" vertical="center" shrinkToFit="1"/>
    </xf>
    <xf numFmtId="16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2" fillId="0" borderId="8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8" borderId="8" xfId="3" applyFont="1" applyFill="1" applyBorder="1" applyAlignment="1">
      <alignment horizontal="center" vertical="center"/>
    </xf>
    <xf numFmtId="0" fontId="22" fillId="8" borderId="6" xfId="3" applyFont="1" applyFill="1" applyBorder="1" applyAlignment="1">
      <alignment horizontal="center" vertical="center"/>
    </xf>
    <xf numFmtId="0" fontId="20" fillId="0" borderId="1" xfId="3" applyFont="1" applyBorder="1" applyAlignment="1">
      <alignment horizontal="center" vertical="center"/>
    </xf>
    <xf numFmtId="43" fontId="19" fillId="0" borderId="1" xfId="2" applyFont="1" applyFill="1" applyBorder="1" applyAlignment="1">
      <alignment horizontal="center" vertical="center"/>
    </xf>
    <xf numFmtId="43" fontId="20" fillId="0" borderId="1" xfId="2" applyFont="1" applyFill="1" applyBorder="1" applyAlignment="1">
      <alignment horizontal="left" vertical="center"/>
    </xf>
    <xf numFmtId="43" fontId="20" fillId="0" borderId="1" xfId="2" applyFont="1" applyFill="1" applyBorder="1" applyAlignment="1">
      <alignment horizontal="center" vertical="center"/>
    </xf>
    <xf numFmtId="43" fontId="20" fillId="0" borderId="1" xfId="2" applyFont="1" applyFill="1" applyBorder="1" applyAlignment="1">
      <alignment horizontal="left" vertical="center" wrapText="1"/>
    </xf>
    <xf numFmtId="43" fontId="19" fillId="0" borderId="1" xfId="2" applyFont="1" applyFill="1" applyBorder="1" applyAlignment="1">
      <alignment horizontal="left" vertical="center"/>
    </xf>
    <xf numFmtId="43" fontId="19" fillId="0" borderId="3" xfId="2" applyFont="1" applyFill="1" applyBorder="1" applyAlignment="1">
      <alignment horizontal="right" vertical="center"/>
    </xf>
    <xf numFmtId="43" fontId="19" fillId="0" borderId="1" xfId="2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</cellXfs>
  <cellStyles count="6">
    <cellStyle name="Moeda" xfId="5" builtinId="4"/>
    <cellStyle name="Normal" xfId="0" builtinId="0"/>
    <cellStyle name="Normal 2 2 2 2" xfId="3" xr:uid="{00000000-0005-0000-0000-000002000000}"/>
    <cellStyle name="Vírgula" xfId="1" builtinId="3"/>
    <cellStyle name="Vírgula 4 2" xfId="2" xr:uid="{00000000-0005-0000-0000-000004000000}"/>
    <cellStyle name="Vírgula 5 2 3 2" xfId="4" xr:uid="{00000000-0005-0000-0000-000005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64</xdr:row>
      <xdr:rowOff>247884</xdr:rowOff>
    </xdr:from>
    <xdr:ext cx="462915" cy="45910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462915" cy="459105"/>
        </a:xfrm>
        <a:custGeom>
          <a:avLst/>
          <a:gdLst/>
          <a:ahLst/>
          <a:cxnLst/>
          <a:rect l="0" t="0" r="0" b="0"/>
          <a:pathLst>
            <a:path w="462915" h="459105">
              <a:moveTo>
                <a:pt x="83338" y="362079"/>
              </a:moveTo>
              <a:lnTo>
                <a:pt x="43104" y="388240"/>
              </a:lnTo>
              <a:lnTo>
                <a:pt x="17479" y="413519"/>
              </a:lnTo>
              <a:lnTo>
                <a:pt x="3950" y="435442"/>
              </a:lnTo>
              <a:lnTo>
                <a:pt x="0" y="451539"/>
              </a:lnTo>
              <a:lnTo>
                <a:pt x="0" y="459073"/>
              </a:lnTo>
              <a:lnTo>
                <a:pt x="35315" y="459073"/>
              </a:lnTo>
              <a:lnTo>
                <a:pt x="38054" y="458131"/>
              </a:lnTo>
              <a:lnTo>
                <a:pt x="8945" y="458131"/>
              </a:lnTo>
              <a:lnTo>
                <a:pt x="13021" y="441004"/>
              </a:lnTo>
              <a:lnTo>
                <a:pt x="28132" y="416815"/>
              </a:lnTo>
              <a:lnTo>
                <a:pt x="52248" y="389270"/>
              </a:lnTo>
              <a:lnTo>
                <a:pt x="83338" y="362079"/>
              </a:lnTo>
              <a:close/>
            </a:path>
            <a:path w="462915" h="459105">
              <a:moveTo>
                <a:pt x="197753" y="0"/>
              </a:moveTo>
              <a:lnTo>
                <a:pt x="188498" y="6179"/>
              </a:lnTo>
              <a:lnTo>
                <a:pt x="183745" y="20481"/>
              </a:lnTo>
              <a:lnTo>
                <a:pt x="181995" y="36549"/>
              </a:lnTo>
              <a:lnTo>
                <a:pt x="181744" y="48026"/>
              </a:lnTo>
              <a:lnTo>
                <a:pt x="182083" y="58406"/>
              </a:lnTo>
              <a:lnTo>
                <a:pt x="188748" y="106013"/>
              </a:lnTo>
              <a:lnTo>
                <a:pt x="197753" y="144549"/>
              </a:lnTo>
              <a:lnTo>
                <a:pt x="192363" y="165458"/>
              </a:lnTo>
              <a:lnTo>
                <a:pt x="177588" y="204471"/>
              </a:lnTo>
              <a:lnTo>
                <a:pt x="155518" y="255149"/>
              </a:lnTo>
              <a:lnTo>
                <a:pt x="128245" y="311051"/>
              </a:lnTo>
              <a:lnTo>
                <a:pt x="97860" y="365740"/>
              </a:lnTo>
              <a:lnTo>
                <a:pt x="66454" y="412776"/>
              </a:lnTo>
              <a:lnTo>
                <a:pt x="36119" y="445719"/>
              </a:lnTo>
              <a:lnTo>
                <a:pt x="8945" y="458131"/>
              </a:lnTo>
              <a:lnTo>
                <a:pt x="38054" y="458131"/>
              </a:lnTo>
              <a:lnTo>
                <a:pt x="39616" y="457594"/>
              </a:lnTo>
              <a:lnTo>
                <a:pt x="63975" y="436414"/>
              </a:lnTo>
              <a:lnTo>
                <a:pt x="93543" y="398901"/>
              </a:lnTo>
              <a:lnTo>
                <a:pt x="128539" y="343245"/>
              </a:lnTo>
              <a:lnTo>
                <a:pt x="133165" y="341833"/>
              </a:lnTo>
              <a:lnTo>
                <a:pt x="128539" y="341833"/>
              </a:lnTo>
              <a:lnTo>
                <a:pt x="161932" y="280689"/>
              </a:lnTo>
              <a:lnTo>
                <a:pt x="184157" y="233715"/>
              </a:lnTo>
              <a:lnTo>
                <a:pt x="197996" y="197953"/>
              </a:lnTo>
              <a:lnTo>
                <a:pt x="206228" y="170445"/>
              </a:lnTo>
              <a:lnTo>
                <a:pt x="222755" y="170445"/>
              </a:lnTo>
              <a:lnTo>
                <a:pt x="212349" y="143136"/>
              </a:lnTo>
              <a:lnTo>
                <a:pt x="215751" y="119123"/>
              </a:lnTo>
              <a:lnTo>
                <a:pt x="206228" y="119123"/>
              </a:lnTo>
              <a:lnTo>
                <a:pt x="200813" y="98465"/>
              </a:lnTo>
              <a:lnTo>
                <a:pt x="197164" y="78513"/>
              </a:lnTo>
              <a:lnTo>
                <a:pt x="195105" y="59797"/>
              </a:lnTo>
              <a:lnTo>
                <a:pt x="194457" y="42846"/>
              </a:lnTo>
              <a:lnTo>
                <a:pt x="194612" y="35732"/>
              </a:lnTo>
              <a:lnTo>
                <a:pt x="195693" y="23718"/>
              </a:lnTo>
              <a:lnTo>
                <a:pt x="198628" y="11263"/>
              </a:lnTo>
              <a:lnTo>
                <a:pt x="204345" y="2825"/>
              </a:lnTo>
              <a:lnTo>
                <a:pt x="215813" y="2825"/>
              </a:lnTo>
              <a:lnTo>
                <a:pt x="209759" y="470"/>
              </a:lnTo>
              <a:lnTo>
                <a:pt x="197753" y="0"/>
              </a:lnTo>
              <a:close/>
            </a:path>
            <a:path w="462915" h="459105">
              <a:moveTo>
                <a:pt x="457658" y="340891"/>
              </a:moveTo>
              <a:lnTo>
                <a:pt x="444474" y="340891"/>
              </a:lnTo>
              <a:lnTo>
                <a:pt x="439295" y="345599"/>
              </a:lnTo>
              <a:lnTo>
                <a:pt x="439295" y="358312"/>
              </a:lnTo>
              <a:lnTo>
                <a:pt x="444474" y="363021"/>
              </a:lnTo>
              <a:lnTo>
                <a:pt x="457658" y="363021"/>
              </a:lnTo>
              <a:lnTo>
                <a:pt x="460012" y="360666"/>
              </a:lnTo>
              <a:lnTo>
                <a:pt x="445887" y="360666"/>
              </a:lnTo>
              <a:lnTo>
                <a:pt x="441649" y="356900"/>
              </a:lnTo>
              <a:lnTo>
                <a:pt x="441649" y="347012"/>
              </a:lnTo>
              <a:lnTo>
                <a:pt x="445887" y="343245"/>
              </a:lnTo>
              <a:lnTo>
                <a:pt x="460012" y="343245"/>
              </a:lnTo>
              <a:lnTo>
                <a:pt x="457658" y="340891"/>
              </a:lnTo>
              <a:close/>
            </a:path>
            <a:path w="462915" h="459105">
              <a:moveTo>
                <a:pt x="460012" y="343245"/>
              </a:moveTo>
              <a:lnTo>
                <a:pt x="456245" y="343245"/>
              </a:lnTo>
              <a:lnTo>
                <a:pt x="459541" y="347012"/>
              </a:lnTo>
              <a:lnTo>
                <a:pt x="459541" y="356900"/>
              </a:lnTo>
              <a:lnTo>
                <a:pt x="456245" y="360666"/>
              </a:lnTo>
              <a:lnTo>
                <a:pt x="460012" y="360666"/>
              </a:lnTo>
              <a:lnTo>
                <a:pt x="462366" y="358312"/>
              </a:lnTo>
              <a:lnTo>
                <a:pt x="462366" y="345599"/>
              </a:lnTo>
              <a:lnTo>
                <a:pt x="460012" y="343245"/>
              </a:lnTo>
              <a:close/>
            </a:path>
            <a:path w="462915" h="459105">
              <a:moveTo>
                <a:pt x="453891" y="344658"/>
              </a:moveTo>
              <a:lnTo>
                <a:pt x="446357" y="344658"/>
              </a:lnTo>
              <a:lnTo>
                <a:pt x="446357" y="358312"/>
              </a:lnTo>
              <a:lnTo>
                <a:pt x="448712" y="358312"/>
              </a:lnTo>
              <a:lnTo>
                <a:pt x="448712" y="353133"/>
              </a:lnTo>
              <a:lnTo>
                <a:pt x="454676" y="353133"/>
              </a:lnTo>
              <a:lnTo>
                <a:pt x="454362" y="352662"/>
              </a:lnTo>
              <a:lnTo>
                <a:pt x="452949" y="352191"/>
              </a:lnTo>
              <a:lnTo>
                <a:pt x="455774" y="351250"/>
              </a:lnTo>
              <a:lnTo>
                <a:pt x="448712" y="351250"/>
              </a:lnTo>
              <a:lnTo>
                <a:pt x="448712" y="347483"/>
              </a:lnTo>
              <a:lnTo>
                <a:pt x="455460" y="347483"/>
              </a:lnTo>
              <a:lnTo>
                <a:pt x="455303" y="346541"/>
              </a:lnTo>
              <a:lnTo>
                <a:pt x="453891" y="344658"/>
              </a:lnTo>
              <a:close/>
            </a:path>
            <a:path w="462915" h="459105">
              <a:moveTo>
                <a:pt x="454676" y="353133"/>
              </a:moveTo>
              <a:lnTo>
                <a:pt x="451537" y="353133"/>
              </a:lnTo>
              <a:lnTo>
                <a:pt x="452478" y="354545"/>
              </a:lnTo>
              <a:lnTo>
                <a:pt x="452949" y="355958"/>
              </a:lnTo>
              <a:lnTo>
                <a:pt x="453420" y="358312"/>
              </a:lnTo>
              <a:lnTo>
                <a:pt x="455774" y="358312"/>
              </a:lnTo>
              <a:lnTo>
                <a:pt x="455303" y="355958"/>
              </a:lnTo>
              <a:lnTo>
                <a:pt x="455303" y="354075"/>
              </a:lnTo>
              <a:lnTo>
                <a:pt x="454676" y="353133"/>
              </a:lnTo>
              <a:close/>
            </a:path>
            <a:path w="462915" h="459105">
              <a:moveTo>
                <a:pt x="455460" y="347483"/>
              </a:moveTo>
              <a:lnTo>
                <a:pt x="452008" y="347483"/>
              </a:lnTo>
              <a:lnTo>
                <a:pt x="452949" y="347954"/>
              </a:lnTo>
              <a:lnTo>
                <a:pt x="452949" y="350779"/>
              </a:lnTo>
              <a:lnTo>
                <a:pt x="451537" y="351250"/>
              </a:lnTo>
              <a:lnTo>
                <a:pt x="455774" y="351250"/>
              </a:lnTo>
              <a:lnTo>
                <a:pt x="455774" y="349366"/>
              </a:lnTo>
              <a:lnTo>
                <a:pt x="455460" y="347483"/>
              </a:lnTo>
              <a:close/>
            </a:path>
            <a:path w="462915" h="459105">
              <a:moveTo>
                <a:pt x="222755" y="170445"/>
              </a:moveTo>
              <a:lnTo>
                <a:pt x="206228" y="170445"/>
              </a:lnTo>
              <a:lnTo>
                <a:pt x="231639" y="221466"/>
              </a:lnTo>
              <a:lnTo>
                <a:pt x="258021" y="256198"/>
              </a:lnTo>
              <a:lnTo>
                <a:pt x="282637" y="278305"/>
              </a:lnTo>
              <a:lnTo>
                <a:pt x="302751" y="291452"/>
              </a:lnTo>
              <a:lnTo>
                <a:pt x="260434" y="299854"/>
              </a:lnTo>
              <a:lnTo>
                <a:pt x="216351" y="310992"/>
              </a:lnTo>
              <a:lnTo>
                <a:pt x="171916" y="324956"/>
              </a:lnTo>
              <a:lnTo>
                <a:pt x="128539" y="341833"/>
              </a:lnTo>
              <a:lnTo>
                <a:pt x="133165" y="341833"/>
              </a:lnTo>
              <a:lnTo>
                <a:pt x="172651" y="329775"/>
              </a:lnTo>
              <a:lnTo>
                <a:pt x="220824" y="318467"/>
              </a:lnTo>
              <a:lnTo>
                <a:pt x="270763" y="309543"/>
              </a:lnTo>
              <a:lnTo>
                <a:pt x="320172" y="303223"/>
              </a:lnTo>
              <a:lnTo>
                <a:pt x="355527" y="303223"/>
              </a:lnTo>
              <a:lnTo>
                <a:pt x="347952" y="299928"/>
              </a:lnTo>
              <a:lnTo>
                <a:pt x="379888" y="298463"/>
              </a:lnTo>
              <a:lnTo>
                <a:pt x="452762" y="298463"/>
              </a:lnTo>
              <a:lnTo>
                <a:pt x="440531" y="291864"/>
              </a:lnTo>
              <a:lnTo>
                <a:pt x="422969" y="288156"/>
              </a:lnTo>
              <a:lnTo>
                <a:pt x="327234" y="288156"/>
              </a:lnTo>
              <a:lnTo>
                <a:pt x="316309" y="281903"/>
              </a:lnTo>
              <a:lnTo>
                <a:pt x="261478" y="237092"/>
              </a:lnTo>
              <a:lnTo>
                <a:pt x="225135" y="176691"/>
              </a:lnTo>
              <a:lnTo>
                <a:pt x="222755" y="170445"/>
              </a:lnTo>
              <a:close/>
            </a:path>
            <a:path w="462915" h="459105">
              <a:moveTo>
                <a:pt x="355527" y="303223"/>
              </a:moveTo>
              <a:lnTo>
                <a:pt x="320172" y="303223"/>
              </a:lnTo>
              <a:lnTo>
                <a:pt x="351071" y="317187"/>
              </a:lnTo>
              <a:lnTo>
                <a:pt x="381617" y="327707"/>
              </a:lnTo>
              <a:lnTo>
                <a:pt x="409691" y="334343"/>
              </a:lnTo>
              <a:lnTo>
                <a:pt x="433174" y="336653"/>
              </a:lnTo>
              <a:lnTo>
                <a:pt x="442892" y="336021"/>
              </a:lnTo>
              <a:lnTo>
                <a:pt x="450183" y="334064"/>
              </a:lnTo>
              <a:lnTo>
                <a:pt x="455090" y="330694"/>
              </a:lnTo>
              <a:lnTo>
                <a:pt x="455920" y="329120"/>
              </a:lnTo>
              <a:lnTo>
                <a:pt x="443062" y="329120"/>
              </a:lnTo>
              <a:lnTo>
                <a:pt x="424427" y="327008"/>
              </a:lnTo>
              <a:lnTo>
                <a:pt x="401333" y="321057"/>
              </a:lnTo>
              <a:lnTo>
                <a:pt x="375327" y="311838"/>
              </a:lnTo>
              <a:lnTo>
                <a:pt x="355527" y="303223"/>
              </a:lnTo>
              <a:close/>
            </a:path>
            <a:path w="462915" h="459105">
              <a:moveTo>
                <a:pt x="457658" y="325824"/>
              </a:moveTo>
              <a:lnTo>
                <a:pt x="454362" y="327237"/>
              </a:lnTo>
              <a:lnTo>
                <a:pt x="449182" y="329120"/>
              </a:lnTo>
              <a:lnTo>
                <a:pt x="455920" y="329120"/>
              </a:lnTo>
              <a:lnTo>
                <a:pt x="457658" y="325824"/>
              </a:lnTo>
              <a:close/>
            </a:path>
            <a:path w="462915" h="459105">
              <a:moveTo>
                <a:pt x="452762" y="298463"/>
              </a:moveTo>
              <a:lnTo>
                <a:pt x="379888" y="298463"/>
              </a:lnTo>
              <a:lnTo>
                <a:pt x="416989" y="299516"/>
              </a:lnTo>
              <a:lnTo>
                <a:pt x="447468" y="305953"/>
              </a:lnTo>
              <a:lnTo>
                <a:pt x="459541" y="320645"/>
              </a:lnTo>
              <a:lnTo>
                <a:pt x="460954" y="317349"/>
              </a:lnTo>
              <a:lnTo>
                <a:pt x="462366" y="315936"/>
              </a:lnTo>
              <a:lnTo>
                <a:pt x="462366" y="312640"/>
              </a:lnTo>
              <a:lnTo>
                <a:pt x="456635" y="300553"/>
              </a:lnTo>
              <a:lnTo>
                <a:pt x="452762" y="298463"/>
              </a:lnTo>
              <a:close/>
            </a:path>
            <a:path w="462915" h="459105">
              <a:moveTo>
                <a:pt x="383735" y="284860"/>
              </a:moveTo>
              <a:lnTo>
                <a:pt x="371133" y="285177"/>
              </a:lnTo>
              <a:lnTo>
                <a:pt x="357427" y="285979"/>
              </a:lnTo>
              <a:lnTo>
                <a:pt x="327234" y="288156"/>
              </a:lnTo>
              <a:lnTo>
                <a:pt x="422969" y="288156"/>
              </a:lnTo>
              <a:lnTo>
                <a:pt x="415687" y="286619"/>
              </a:lnTo>
              <a:lnTo>
                <a:pt x="383735" y="284860"/>
              </a:lnTo>
              <a:close/>
            </a:path>
            <a:path w="462915" h="459105">
              <a:moveTo>
                <a:pt x="220353" y="38609"/>
              </a:moveTo>
              <a:lnTo>
                <a:pt x="217815" y="52513"/>
              </a:lnTo>
              <a:lnTo>
                <a:pt x="214880" y="70391"/>
              </a:lnTo>
              <a:lnTo>
                <a:pt x="211150" y="92506"/>
              </a:lnTo>
              <a:lnTo>
                <a:pt x="206228" y="119123"/>
              </a:lnTo>
              <a:lnTo>
                <a:pt x="215751" y="119123"/>
              </a:lnTo>
              <a:lnTo>
                <a:pt x="216182" y="116077"/>
              </a:lnTo>
              <a:lnTo>
                <a:pt x="218293" y="90166"/>
              </a:lnTo>
              <a:lnTo>
                <a:pt x="219434" y="64608"/>
              </a:lnTo>
              <a:lnTo>
                <a:pt x="220353" y="38609"/>
              </a:lnTo>
              <a:close/>
            </a:path>
            <a:path w="462915" h="459105">
              <a:moveTo>
                <a:pt x="215813" y="2825"/>
              </a:moveTo>
              <a:lnTo>
                <a:pt x="204345" y="2825"/>
              </a:lnTo>
              <a:lnTo>
                <a:pt x="209428" y="6032"/>
              </a:lnTo>
              <a:lnTo>
                <a:pt x="214291" y="11182"/>
              </a:lnTo>
              <a:lnTo>
                <a:pt x="218183" y="18980"/>
              </a:lnTo>
              <a:lnTo>
                <a:pt x="220353" y="30134"/>
              </a:lnTo>
              <a:lnTo>
                <a:pt x="222119" y="12712"/>
              </a:lnTo>
              <a:lnTo>
                <a:pt x="218235" y="3766"/>
              </a:lnTo>
              <a:lnTo>
                <a:pt x="215813" y="2825"/>
              </a:lnTo>
              <a:close/>
            </a:path>
          </a:pathLst>
        </a:custGeom>
        <a:solidFill>
          <a:srgbClr val="FFD8D8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showGridLines="0" view="pageBreakPreview" topLeftCell="C1" zoomScale="90" zoomScaleNormal="90" zoomScaleSheetLayoutView="90" workbookViewId="0">
      <selection activeCell="E2" sqref="E2:I4"/>
    </sheetView>
  </sheetViews>
  <sheetFormatPr defaultRowHeight="13.2" x14ac:dyDescent="0.25"/>
  <cols>
    <col min="1" max="1" width="11.6640625" customWidth="1"/>
    <col min="2" max="2" width="13.77734375" bestFit="1" customWidth="1"/>
    <col min="3" max="3" width="46.109375" bestFit="1" customWidth="1"/>
    <col min="4" max="4" width="101.33203125" customWidth="1"/>
    <col min="5" max="5" width="13.77734375" customWidth="1"/>
    <col min="6" max="6" width="8.109375" customWidth="1"/>
    <col min="7" max="7" width="20.33203125" bestFit="1" customWidth="1"/>
    <col min="8" max="8" width="20.6640625" bestFit="1" customWidth="1"/>
    <col min="9" max="9" width="30.33203125" bestFit="1" customWidth="1"/>
    <col min="11" max="11" width="13.33203125" bestFit="1" customWidth="1"/>
    <col min="12" max="12" width="12.109375" bestFit="1" customWidth="1"/>
  </cols>
  <sheetData>
    <row r="1" spans="1:17" s="84" customFormat="1" ht="33.6" x14ac:dyDescent="0.65">
      <c r="A1" s="91" t="s">
        <v>155</v>
      </c>
      <c r="B1" s="91"/>
      <c r="C1" s="91"/>
      <c r="D1" s="91"/>
      <c r="E1" s="91"/>
      <c r="F1" s="91"/>
      <c r="G1" s="91"/>
      <c r="H1" s="91"/>
      <c r="I1" s="91"/>
      <c r="J1" s="85"/>
      <c r="K1" s="85"/>
      <c r="L1" s="85"/>
      <c r="M1" s="86"/>
      <c r="N1" s="81"/>
      <c r="O1" s="82"/>
      <c r="P1" s="82"/>
      <c r="Q1" s="83"/>
    </row>
    <row r="2" spans="1:17" ht="12" customHeight="1" x14ac:dyDescent="0.25">
      <c r="A2" s="92" t="s">
        <v>10</v>
      </c>
      <c r="B2" s="93"/>
      <c r="C2" s="93"/>
      <c r="D2" s="94"/>
      <c r="E2" s="101" t="s">
        <v>156</v>
      </c>
      <c r="F2" s="102"/>
      <c r="G2" s="102"/>
      <c r="H2" s="102"/>
      <c r="I2" s="102"/>
      <c r="J2" s="87"/>
      <c r="K2" s="87"/>
      <c r="L2" s="87"/>
      <c r="M2" s="87"/>
      <c r="N2" s="88"/>
    </row>
    <row r="3" spans="1:17" ht="12.75" customHeight="1" x14ac:dyDescent="0.25">
      <c r="A3" s="95"/>
      <c r="B3" s="96"/>
      <c r="C3" s="96"/>
      <c r="D3" s="97"/>
      <c r="E3" s="103"/>
      <c r="F3" s="104"/>
      <c r="G3" s="104"/>
      <c r="H3" s="104"/>
      <c r="I3" s="104"/>
    </row>
    <row r="4" spans="1:17" ht="24.75" customHeight="1" x14ac:dyDescent="0.25">
      <c r="A4" s="98" t="s">
        <v>124</v>
      </c>
      <c r="B4" s="99"/>
      <c r="C4" s="99"/>
      <c r="D4" s="100"/>
      <c r="E4" s="105"/>
      <c r="F4" s="106"/>
      <c r="G4" s="106"/>
      <c r="H4" s="106"/>
      <c r="I4" s="106"/>
    </row>
    <row r="5" spans="1:17" ht="10.5" customHeight="1" x14ac:dyDescent="0.25">
      <c r="A5" s="107" t="s">
        <v>130</v>
      </c>
      <c r="B5" s="111" t="s">
        <v>39</v>
      </c>
      <c r="C5" s="111" t="s">
        <v>40</v>
      </c>
      <c r="D5" s="107" t="s">
        <v>131</v>
      </c>
      <c r="E5" s="108" t="s">
        <v>2</v>
      </c>
      <c r="F5" s="109" t="s">
        <v>1</v>
      </c>
      <c r="G5" s="107" t="s">
        <v>132</v>
      </c>
      <c r="H5" s="107"/>
      <c r="I5" s="107"/>
    </row>
    <row r="6" spans="1:17" ht="21" customHeight="1" x14ac:dyDescent="0.25">
      <c r="A6" s="107"/>
      <c r="B6" s="112"/>
      <c r="C6" s="112"/>
      <c r="D6" s="107"/>
      <c r="E6" s="107"/>
      <c r="F6" s="110"/>
      <c r="G6" s="107"/>
      <c r="H6" s="107"/>
      <c r="I6" s="107"/>
    </row>
    <row r="7" spans="1:17" ht="40.5" customHeight="1" x14ac:dyDescent="0.25">
      <c r="A7" s="63">
        <v>1</v>
      </c>
      <c r="B7" s="63"/>
      <c r="C7" s="63" t="s">
        <v>91</v>
      </c>
      <c r="D7" s="64" t="s">
        <v>86</v>
      </c>
      <c r="E7" s="80"/>
      <c r="F7" s="80"/>
      <c r="G7" s="65" t="s">
        <v>4</v>
      </c>
      <c r="H7" s="65" t="s">
        <v>84</v>
      </c>
      <c r="I7" s="66" t="s">
        <v>5</v>
      </c>
    </row>
    <row r="8" spans="1:17" ht="40.5" customHeight="1" x14ac:dyDescent="0.25">
      <c r="A8" s="63"/>
      <c r="B8" s="63"/>
      <c r="C8" s="63" t="s">
        <v>92</v>
      </c>
      <c r="D8" s="67"/>
      <c r="E8" s="68"/>
      <c r="F8" s="68"/>
      <c r="G8" s="65"/>
      <c r="H8" s="69">
        <v>0.23</v>
      </c>
      <c r="I8" s="76">
        <f>I9+I10+I22+I23+I24+I25+I26+I27+I28+I30+I11+I12+I13+I15+I14+I16+I17+I21+I18+I19+I20+I29</f>
        <v>316720.25</v>
      </c>
    </row>
    <row r="9" spans="1:17" s="52" customFormat="1" ht="27.6" x14ac:dyDescent="0.25">
      <c r="A9" s="70" t="s">
        <v>133</v>
      </c>
      <c r="B9" s="39">
        <v>103689</v>
      </c>
      <c r="C9" s="23" t="s">
        <v>46</v>
      </c>
      <c r="D9" s="44" t="s">
        <v>94</v>
      </c>
      <c r="E9" s="51">
        <v>3</v>
      </c>
      <c r="F9" s="23" t="s">
        <v>3</v>
      </c>
      <c r="G9" s="90">
        <v>310.69</v>
      </c>
      <c r="H9" s="89">
        <f>TRUNC(G9*1.23,2)</f>
        <v>382.14</v>
      </c>
      <c r="I9" s="77">
        <f>TRUNC(H9*E9,2)</f>
        <v>1146.42</v>
      </c>
    </row>
    <row r="10" spans="1:17" s="52" customFormat="1" ht="27.6" x14ac:dyDescent="0.25">
      <c r="A10" s="70" t="s">
        <v>134</v>
      </c>
      <c r="B10" s="23">
        <v>96521</v>
      </c>
      <c r="C10" s="23" t="s">
        <v>46</v>
      </c>
      <c r="D10" s="44" t="s">
        <v>47</v>
      </c>
      <c r="E10" s="51">
        <v>75</v>
      </c>
      <c r="F10" s="23" t="s">
        <v>48</v>
      </c>
      <c r="G10" s="90">
        <v>40.39</v>
      </c>
      <c r="H10" s="89">
        <f t="shared" ref="H10:H30" si="0">TRUNC(G10*1.23,2)</f>
        <v>49.67</v>
      </c>
      <c r="I10" s="77">
        <f t="shared" ref="I10:I30" si="1">TRUNC(H10*E10,2)</f>
        <v>3725.25</v>
      </c>
    </row>
    <row r="11" spans="1:17" s="52" customFormat="1" ht="27.6" x14ac:dyDescent="0.25">
      <c r="A11" s="70" t="s">
        <v>135</v>
      </c>
      <c r="B11" s="53">
        <v>101173</v>
      </c>
      <c r="C11" s="54" t="s">
        <v>46</v>
      </c>
      <c r="D11" s="47" t="s">
        <v>96</v>
      </c>
      <c r="E11" s="55">
        <v>87</v>
      </c>
      <c r="F11" s="40" t="s">
        <v>97</v>
      </c>
      <c r="G11" s="90">
        <v>61.17</v>
      </c>
      <c r="H11" s="89">
        <f t="shared" si="0"/>
        <v>75.23</v>
      </c>
      <c r="I11" s="77">
        <f t="shared" si="1"/>
        <v>6545.01</v>
      </c>
    </row>
    <row r="12" spans="1:17" s="52" customFormat="1" ht="27.6" x14ac:dyDescent="0.25">
      <c r="A12" s="70" t="s">
        <v>136</v>
      </c>
      <c r="B12" s="56">
        <v>96555</v>
      </c>
      <c r="C12" s="54" t="s">
        <v>46</v>
      </c>
      <c r="D12" s="45" t="s">
        <v>98</v>
      </c>
      <c r="E12" s="41">
        <v>10.93</v>
      </c>
      <c r="F12" s="40" t="s">
        <v>99</v>
      </c>
      <c r="G12" s="90">
        <v>761.27</v>
      </c>
      <c r="H12" s="89">
        <f t="shared" si="0"/>
        <v>936.36</v>
      </c>
      <c r="I12" s="77">
        <f t="shared" si="1"/>
        <v>10234.41</v>
      </c>
    </row>
    <row r="13" spans="1:17" s="52" customFormat="1" ht="27.6" x14ac:dyDescent="0.25">
      <c r="A13" s="70" t="s">
        <v>137</v>
      </c>
      <c r="B13" s="56">
        <v>92759</v>
      </c>
      <c r="C13" s="54" t="s">
        <v>46</v>
      </c>
      <c r="D13" s="45" t="s">
        <v>101</v>
      </c>
      <c r="E13" s="57">
        <v>134.1</v>
      </c>
      <c r="F13" s="58" t="s">
        <v>100</v>
      </c>
      <c r="G13" s="90">
        <v>13.98</v>
      </c>
      <c r="H13" s="89">
        <f t="shared" si="0"/>
        <v>17.190000000000001</v>
      </c>
      <c r="I13" s="77">
        <f t="shared" si="1"/>
        <v>2305.17</v>
      </c>
    </row>
    <row r="14" spans="1:17" s="52" customFormat="1" ht="27.6" x14ac:dyDescent="0.25">
      <c r="A14" s="70" t="s">
        <v>138</v>
      </c>
      <c r="B14" s="56">
        <v>92761</v>
      </c>
      <c r="C14" s="54" t="s">
        <v>46</v>
      </c>
      <c r="D14" s="48" t="s">
        <v>103</v>
      </c>
      <c r="E14" s="57">
        <v>133.51</v>
      </c>
      <c r="F14" s="58" t="s">
        <v>100</v>
      </c>
      <c r="G14" s="90">
        <v>12.29</v>
      </c>
      <c r="H14" s="89">
        <f t="shared" si="0"/>
        <v>15.11</v>
      </c>
      <c r="I14" s="77">
        <f t="shared" si="1"/>
        <v>2017.33</v>
      </c>
    </row>
    <row r="15" spans="1:17" s="52" customFormat="1" ht="27.6" x14ac:dyDescent="0.25">
      <c r="A15" s="70" t="s">
        <v>139</v>
      </c>
      <c r="B15" s="39">
        <v>92762</v>
      </c>
      <c r="C15" s="54" t="s">
        <v>46</v>
      </c>
      <c r="D15" s="45" t="s">
        <v>102</v>
      </c>
      <c r="E15" s="57">
        <v>214.65</v>
      </c>
      <c r="F15" s="58" t="s">
        <v>100</v>
      </c>
      <c r="G15" s="90">
        <v>10.96</v>
      </c>
      <c r="H15" s="89">
        <f t="shared" si="0"/>
        <v>13.48</v>
      </c>
      <c r="I15" s="77">
        <f t="shared" si="1"/>
        <v>2893.48</v>
      </c>
    </row>
    <row r="16" spans="1:17" s="52" customFormat="1" ht="27.6" x14ac:dyDescent="0.25">
      <c r="A16" s="70" t="s">
        <v>140</v>
      </c>
      <c r="B16" s="39">
        <v>96536</v>
      </c>
      <c r="C16" s="54" t="s">
        <v>46</v>
      </c>
      <c r="D16" s="45" t="s">
        <v>104</v>
      </c>
      <c r="E16" s="57">
        <v>21.7</v>
      </c>
      <c r="F16" s="23" t="s">
        <v>3</v>
      </c>
      <c r="G16" s="90">
        <v>67.819999999999993</v>
      </c>
      <c r="H16" s="89">
        <f t="shared" si="0"/>
        <v>83.41</v>
      </c>
      <c r="I16" s="77">
        <f t="shared" si="1"/>
        <v>1809.99</v>
      </c>
    </row>
    <row r="17" spans="1:12" s="52" customFormat="1" ht="14.4" x14ac:dyDescent="0.25">
      <c r="A17" s="70" t="s">
        <v>141</v>
      </c>
      <c r="B17" s="54" t="s">
        <v>11</v>
      </c>
      <c r="C17" s="54" t="s">
        <v>11</v>
      </c>
      <c r="D17" s="45" t="s">
        <v>106</v>
      </c>
      <c r="E17" s="58">
        <v>26</v>
      </c>
      <c r="F17" s="58" t="s">
        <v>85</v>
      </c>
      <c r="G17" s="90">
        <f>ORÇAMENTOS!J34</f>
        <v>677.95666666666659</v>
      </c>
      <c r="H17" s="89">
        <f>TRUNC(G17*1,2)</f>
        <v>677.95</v>
      </c>
      <c r="I17" s="77">
        <f t="shared" si="1"/>
        <v>17626.7</v>
      </c>
    </row>
    <row r="18" spans="1:12" s="52" customFormat="1" ht="14.4" x14ac:dyDescent="0.25">
      <c r="A18" s="70" t="s">
        <v>142</v>
      </c>
      <c r="B18" s="54" t="s">
        <v>11</v>
      </c>
      <c r="C18" s="54" t="s">
        <v>11</v>
      </c>
      <c r="D18" s="45" t="s">
        <v>107</v>
      </c>
      <c r="E18" s="58">
        <v>182</v>
      </c>
      <c r="F18" s="58" t="s">
        <v>85</v>
      </c>
      <c r="G18" s="90">
        <f>ORÇAMENTOS!J35</f>
        <v>19.833333333333332</v>
      </c>
      <c r="H18" s="89">
        <f t="shared" ref="H18:H21" si="2">TRUNC(G18*1,2)</f>
        <v>19.829999999999998</v>
      </c>
      <c r="I18" s="77">
        <f t="shared" si="1"/>
        <v>3609.06</v>
      </c>
      <c r="L18" s="59"/>
    </row>
    <row r="19" spans="1:12" s="52" customFormat="1" ht="14.4" x14ac:dyDescent="0.25">
      <c r="A19" s="70" t="s">
        <v>143</v>
      </c>
      <c r="B19" s="54" t="s">
        <v>11</v>
      </c>
      <c r="C19" s="54" t="s">
        <v>11</v>
      </c>
      <c r="D19" s="45" t="s">
        <v>108</v>
      </c>
      <c r="E19" s="58">
        <v>26</v>
      </c>
      <c r="F19" s="58" t="s">
        <v>85</v>
      </c>
      <c r="G19" s="90">
        <f>ORÇAMENTOS!J36</f>
        <v>9.3266666666666662</v>
      </c>
      <c r="H19" s="89">
        <f t="shared" si="2"/>
        <v>9.32</v>
      </c>
      <c r="I19" s="77">
        <f t="shared" si="1"/>
        <v>242.32</v>
      </c>
    </row>
    <row r="20" spans="1:12" s="52" customFormat="1" ht="14.4" x14ac:dyDescent="0.25">
      <c r="A20" s="70" t="s">
        <v>144</v>
      </c>
      <c r="B20" s="54" t="s">
        <v>11</v>
      </c>
      <c r="C20" s="54" t="s">
        <v>11</v>
      </c>
      <c r="D20" s="45" t="s">
        <v>109</v>
      </c>
      <c r="E20" s="58">
        <v>104</v>
      </c>
      <c r="F20" s="58" t="s">
        <v>85</v>
      </c>
      <c r="G20" s="90">
        <f>ORÇAMENTOS!J37</f>
        <v>7.8133333333333335</v>
      </c>
      <c r="H20" s="89">
        <f t="shared" si="2"/>
        <v>7.81</v>
      </c>
      <c r="I20" s="77">
        <f t="shared" si="1"/>
        <v>812.24</v>
      </c>
      <c r="K20" s="59"/>
    </row>
    <row r="21" spans="1:12" s="52" customFormat="1" ht="14.4" x14ac:dyDescent="0.25">
      <c r="A21" s="70" t="s">
        <v>145</v>
      </c>
      <c r="B21" s="54" t="s">
        <v>11</v>
      </c>
      <c r="C21" s="54" t="s">
        <v>11</v>
      </c>
      <c r="D21" s="45" t="s">
        <v>105</v>
      </c>
      <c r="E21" s="58">
        <v>25</v>
      </c>
      <c r="F21" s="58" t="s">
        <v>85</v>
      </c>
      <c r="G21" s="90">
        <f>ORÇAMENTOS!J38</f>
        <v>1356.2633333333333</v>
      </c>
      <c r="H21" s="89">
        <f t="shared" si="2"/>
        <v>1356.26</v>
      </c>
      <c r="I21" s="77">
        <f t="shared" si="1"/>
        <v>33906.5</v>
      </c>
    </row>
    <row r="22" spans="1:12" s="52" customFormat="1" ht="41.4" x14ac:dyDescent="0.25">
      <c r="A22" s="70" t="s">
        <v>146</v>
      </c>
      <c r="B22" s="23">
        <v>93368</v>
      </c>
      <c r="C22" s="23" t="s">
        <v>46</v>
      </c>
      <c r="D22" s="44" t="s">
        <v>93</v>
      </c>
      <c r="E22" s="51">
        <v>29</v>
      </c>
      <c r="F22" s="23" t="s">
        <v>48</v>
      </c>
      <c r="G22" s="90">
        <v>20.399999999999999</v>
      </c>
      <c r="H22" s="89">
        <f t="shared" si="0"/>
        <v>25.09</v>
      </c>
      <c r="I22" s="77">
        <f t="shared" si="1"/>
        <v>727.61</v>
      </c>
    </row>
    <row r="23" spans="1:12" s="52" customFormat="1" ht="27.6" x14ac:dyDescent="0.25">
      <c r="A23" s="70" t="s">
        <v>147</v>
      </c>
      <c r="B23" s="23" t="s">
        <v>11</v>
      </c>
      <c r="C23" s="23" t="s">
        <v>50</v>
      </c>
      <c r="D23" s="46" t="s">
        <v>52</v>
      </c>
      <c r="E23" s="79">
        <v>29</v>
      </c>
      <c r="F23" s="23" t="s">
        <v>85</v>
      </c>
      <c r="G23" s="90">
        <v>1887.6666666666667</v>
      </c>
      <c r="H23" s="89">
        <f t="shared" ref="H23:H25" si="3">TRUNC(G23*1,2)</f>
        <v>1887.66</v>
      </c>
      <c r="I23" s="77">
        <f t="shared" si="1"/>
        <v>54742.14</v>
      </c>
    </row>
    <row r="24" spans="1:12" s="52" customFormat="1" ht="14.4" x14ac:dyDescent="0.25">
      <c r="A24" s="70" t="s">
        <v>148</v>
      </c>
      <c r="B24" s="23" t="s">
        <v>11</v>
      </c>
      <c r="C24" s="23" t="s">
        <v>50</v>
      </c>
      <c r="D24" s="46" t="s">
        <v>56</v>
      </c>
      <c r="E24" s="51">
        <v>95.7</v>
      </c>
      <c r="F24" s="23" t="s">
        <v>12</v>
      </c>
      <c r="G24" s="90">
        <v>340.5</v>
      </c>
      <c r="H24" s="89">
        <f t="shared" si="3"/>
        <v>340.5</v>
      </c>
      <c r="I24" s="77">
        <f t="shared" si="1"/>
        <v>32585.85</v>
      </c>
    </row>
    <row r="25" spans="1:12" s="52" customFormat="1" ht="14.4" x14ac:dyDescent="0.25">
      <c r="A25" s="70" t="s">
        <v>149</v>
      </c>
      <c r="B25" s="23" t="s">
        <v>11</v>
      </c>
      <c r="C25" s="23" t="s">
        <v>50</v>
      </c>
      <c r="D25" s="46" t="s">
        <v>72</v>
      </c>
      <c r="E25" s="51">
        <v>342</v>
      </c>
      <c r="F25" s="23" t="s">
        <v>83</v>
      </c>
      <c r="G25" s="90">
        <v>368.25</v>
      </c>
      <c r="H25" s="89">
        <f t="shared" si="3"/>
        <v>368.25</v>
      </c>
      <c r="I25" s="77">
        <f t="shared" si="1"/>
        <v>125941.5</v>
      </c>
    </row>
    <row r="26" spans="1:12" s="52" customFormat="1" ht="14.4" x14ac:dyDescent="0.25">
      <c r="A26" s="70" t="s">
        <v>150</v>
      </c>
      <c r="B26" s="23">
        <v>104800</v>
      </c>
      <c r="C26" s="23" t="s">
        <v>46</v>
      </c>
      <c r="D26" s="44" t="s">
        <v>87</v>
      </c>
      <c r="E26" s="51">
        <v>230</v>
      </c>
      <c r="F26" s="23" t="s">
        <v>12</v>
      </c>
      <c r="G26" s="90">
        <v>9.2899999999999991</v>
      </c>
      <c r="H26" s="89">
        <f t="shared" si="0"/>
        <v>11.42</v>
      </c>
      <c r="I26" s="77">
        <f t="shared" si="1"/>
        <v>2626.6</v>
      </c>
    </row>
    <row r="27" spans="1:12" s="52" customFormat="1" ht="14.4" x14ac:dyDescent="0.25">
      <c r="A27" s="70" t="s">
        <v>151</v>
      </c>
      <c r="B27" s="23">
        <v>42581</v>
      </c>
      <c r="C27" s="23" t="s">
        <v>88</v>
      </c>
      <c r="D27" s="44" t="s">
        <v>89</v>
      </c>
      <c r="E27" s="51">
        <v>72</v>
      </c>
      <c r="F27" s="23" t="s">
        <v>48</v>
      </c>
      <c r="G27" s="90">
        <v>49.6</v>
      </c>
      <c r="H27" s="89">
        <f t="shared" si="0"/>
        <v>61</v>
      </c>
      <c r="I27" s="77">
        <f t="shared" si="1"/>
        <v>4392</v>
      </c>
    </row>
    <row r="28" spans="1:12" s="52" customFormat="1" ht="14.4" x14ac:dyDescent="0.25">
      <c r="A28" s="70" t="s">
        <v>152</v>
      </c>
      <c r="B28" s="23">
        <v>42528</v>
      </c>
      <c r="C28" s="23" t="s">
        <v>88</v>
      </c>
      <c r="D28" s="44" t="s">
        <v>90</v>
      </c>
      <c r="E28" s="51">
        <v>122.4</v>
      </c>
      <c r="F28" s="23" t="s">
        <v>3</v>
      </c>
      <c r="G28" s="90">
        <v>7.55</v>
      </c>
      <c r="H28" s="89">
        <f t="shared" si="0"/>
        <v>9.2799999999999994</v>
      </c>
      <c r="I28" s="77">
        <f t="shared" si="1"/>
        <v>1135.8699999999999</v>
      </c>
    </row>
    <row r="29" spans="1:12" s="52" customFormat="1" ht="14.4" x14ac:dyDescent="0.25">
      <c r="A29" s="70" t="s">
        <v>153</v>
      </c>
      <c r="B29" s="23">
        <v>88315</v>
      </c>
      <c r="C29" s="23" t="s">
        <v>46</v>
      </c>
      <c r="D29" s="44" t="s">
        <v>110</v>
      </c>
      <c r="E29" s="51">
        <v>100</v>
      </c>
      <c r="F29" s="23" t="s">
        <v>111</v>
      </c>
      <c r="G29" s="90">
        <v>27.86</v>
      </c>
      <c r="H29" s="89">
        <f t="shared" si="0"/>
        <v>34.26</v>
      </c>
      <c r="I29" s="77">
        <f t="shared" si="1"/>
        <v>3426</v>
      </c>
    </row>
    <row r="30" spans="1:12" s="52" customFormat="1" ht="14.4" x14ac:dyDescent="0.25">
      <c r="A30" s="70" t="s">
        <v>154</v>
      </c>
      <c r="B30" s="23">
        <v>42846</v>
      </c>
      <c r="C30" s="23" t="s">
        <v>88</v>
      </c>
      <c r="D30" s="44" t="s">
        <v>95</v>
      </c>
      <c r="E30" s="51">
        <v>460</v>
      </c>
      <c r="F30" s="23" t="s">
        <v>3</v>
      </c>
      <c r="G30" s="90">
        <v>7.55</v>
      </c>
      <c r="H30" s="89">
        <f t="shared" si="0"/>
        <v>9.2799999999999994</v>
      </c>
      <c r="I30" s="77">
        <f t="shared" si="1"/>
        <v>4268.8</v>
      </c>
    </row>
    <row r="31" spans="1:12" s="52" customFormat="1" ht="14.4" x14ac:dyDescent="0.25">
      <c r="A31" s="71"/>
      <c r="B31" s="71"/>
      <c r="C31" s="71"/>
      <c r="D31" s="72"/>
      <c r="E31" s="71"/>
      <c r="F31" s="71"/>
      <c r="G31" s="73" t="s">
        <v>0</v>
      </c>
      <c r="H31" s="73"/>
      <c r="I31" s="78">
        <f>I8</f>
        <v>316720.25</v>
      </c>
    </row>
    <row r="32" spans="1:12" s="52" customFormat="1" x14ac:dyDescent="0.25">
      <c r="A32" s="60"/>
      <c r="B32" s="60"/>
      <c r="C32" s="60"/>
      <c r="D32" s="60"/>
      <c r="E32" s="60"/>
      <c r="F32" s="60"/>
      <c r="G32" s="61"/>
      <c r="H32" s="61"/>
      <c r="I32" s="62"/>
    </row>
    <row r="33" spans="1:9" s="52" customFormat="1" x14ac:dyDescent="0.25">
      <c r="A33" s="60"/>
      <c r="B33" s="60"/>
      <c r="C33" s="60"/>
      <c r="D33" s="60"/>
      <c r="E33" s="60"/>
      <c r="F33" s="60"/>
      <c r="G33" s="61"/>
      <c r="H33" s="61"/>
      <c r="I33" s="62"/>
    </row>
    <row r="34" spans="1:9" s="52" customFormat="1" x14ac:dyDescent="0.25">
      <c r="A34" s="60"/>
      <c r="B34" s="60"/>
      <c r="C34" s="60"/>
      <c r="D34" s="60"/>
      <c r="E34" s="60"/>
      <c r="F34" s="60"/>
      <c r="G34" s="61"/>
      <c r="H34" s="61"/>
      <c r="I34" s="62"/>
    </row>
    <row r="35" spans="1:9" s="52" customFormat="1" x14ac:dyDescent="0.25">
      <c r="A35" s="60"/>
      <c r="B35" s="60"/>
      <c r="C35" s="60"/>
      <c r="D35" s="60"/>
      <c r="E35" s="60"/>
      <c r="F35" s="60"/>
      <c r="G35" s="61"/>
      <c r="H35" s="61"/>
      <c r="I35" s="62"/>
    </row>
    <row r="36" spans="1:9" s="52" customFormat="1" x14ac:dyDescent="0.25">
      <c r="A36" s="60"/>
      <c r="B36" s="60"/>
      <c r="C36" s="60"/>
      <c r="D36" s="60"/>
      <c r="E36" s="60"/>
      <c r="F36" s="60"/>
      <c r="G36" s="61"/>
      <c r="H36" s="61"/>
      <c r="I36" s="62"/>
    </row>
    <row r="37" spans="1:9" s="52" customFormat="1" x14ac:dyDescent="0.25">
      <c r="A37" s="60"/>
      <c r="B37" s="60"/>
      <c r="C37" s="60"/>
      <c r="D37" s="60"/>
      <c r="E37" s="60"/>
      <c r="F37" s="60"/>
      <c r="G37" s="61"/>
      <c r="H37" s="61"/>
      <c r="I37" s="62"/>
    </row>
    <row r="38" spans="1:9" s="52" customFormat="1" x14ac:dyDescent="0.25">
      <c r="A38" s="60"/>
      <c r="B38" s="60"/>
      <c r="C38" s="60"/>
      <c r="D38" s="60"/>
      <c r="E38" s="60"/>
      <c r="F38" s="60"/>
      <c r="G38" s="61"/>
      <c r="H38" s="61"/>
      <c r="I38" s="62"/>
    </row>
    <row r="39" spans="1:9" x14ac:dyDescent="0.15">
      <c r="C39" s="43" t="s">
        <v>125</v>
      </c>
      <c r="F39" s="1" t="s">
        <v>7</v>
      </c>
    </row>
    <row r="40" spans="1:9" ht="16.5" customHeight="1" x14ac:dyDescent="0.3">
      <c r="F40" s="74" t="s">
        <v>8</v>
      </c>
    </row>
    <row r="41" spans="1:9" ht="16.5" customHeight="1" x14ac:dyDescent="0.3">
      <c r="F41" s="75" t="s">
        <v>9</v>
      </c>
    </row>
    <row r="42" spans="1:9" ht="27.75" customHeight="1" x14ac:dyDescent="0.25"/>
    <row r="43" spans="1:9" ht="29.25" customHeight="1" x14ac:dyDescent="0.25"/>
    <row r="44" spans="1:9" ht="12.75" customHeight="1" x14ac:dyDescent="0.25"/>
    <row r="45" spans="1:9" ht="8.25" customHeight="1" x14ac:dyDescent="0.25"/>
    <row r="46" spans="1:9" ht="8.25" customHeight="1" x14ac:dyDescent="0.25"/>
    <row r="47" spans="1:9" ht="8.25" customHeight="1" x14ac:dyDescent="0.25"/>
    <row r="48" spans="1:9" ht="8.25" customHeight="1" x14ac:dyDescent="0.25"/>
    <row r="49" ht="8.25" customHeight="1" x14ac:dyDescent="0.25"/>
    <row r="50" ht="8.25" customHeight="1" x14ac:dyDescent="0.25"/>
    <row r="51" ht="8.25" customHeight="1" x14ac:dyDescent="0.25"/>
    <row r="52" ht="8.25" customHeight="1" x14ac:dyDescent="0.25"/>
    <row r="53" ht="8.25" customHeight="1" x14ac:dyDescent="0.25"/>
    <row r="54" ht="8.25" customHeight="1" x14ac:dyDescent="0.25"/>
    <row r="55" ht="8.25" customHeight="1" x14ac:dyDescent="0.25"/>
    <row r="56" ht="8.25" customHeight="1" x14ac:dyDescent="0.25"/>
    <row r="57" ht="8.25" customHeight="1" x14ac:dyDescent="0.25"/>
    <row r="58" ht="8.25" customHeight="1" x14ac:dyDescent="0.25"/>
    <row r="59" ht="8.25" customHeight="1" x14ac:dyDescent="0.25"/>
    <row r="60" ht="8.25" customHeight="1" x14ac:dyDescent="0.25"/>
    <row r="61" ht="8.25" customHeight="1" x14ac:dyDescent="0.25"/>
    <row r="62" ht="8.25" customHeight="1" x14ac:dyDescent="0.25"/>
    <row r="63" ht="8.25" customHeight="1" x14ac:dyDescent="0.25"/>
    <row r="64" ht="8.25" customHeight="1" x14ac:dyDescent="0.25"/>
    <row r="65" ht="8.25" customHeight="1" x14ac:dyDescent="0.25"/>
    <row r="66" ht="8.25" customHeight="1" x14ac:dyDescent="0.25"/>
    <row r="67" ht="8.25" customHeight="1" x14ac:dyDescent="0.25"/>
    <row r="68" ht="8.25" customHeight="1" x14ac:dyDescent="0.25"/>
    <row r="69" ht="82.5" customHeight="1" x14ac:dyDescent="0.25"/>
  </sheetData>
  <sheetProtection password="E491" sheet="1" objects="1" scenarios="1"/>
  <mergeCells count="11">
    <mergeCell ref="A1:I1"/>
    <mergeCell ref="A2:D3"/>
    <mergeCell ref="A4:D4"/>
    <mergeCell ref="E2:I4"/>
    <mergeCell ref="A5:A6"/>
    <mergeCell ref="D5:D6"/>
    <mergeCell ref="E5:E6"/>
    <mergeCell ref="F5:F6"/>
    <mergeCell ref="G5:I6"/>
    <mergeCell ref="C5:C6"/>
    <mergeCell ref="B5:B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ignoredErrors>
    <ignoredError sqref="H2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"/>
  <sheetViews>
    <sheetView tabSelected="1" zoomScale="90" zoomScaleNormal="90" workbookViewId="0">
      <selection activeCell="A3" sqref="A3:M3"/>
    </sheetView>
  </sheetViews>
  <sheetFormatPr defaultRowHeight="13.2" x14ac:dyDescent="0.25"/>
  <cols>
    <col min="1" max="1" width="11.6640625" customWidth="1"/>
    <col min="2" max="2" width="32.77734375" customWidth="1"/>
    <col min="3" max="3" width="14.44140625" customWidth="1"/>
    <col min="4" max="4" width="15.6640625" customWidth="1"/>
    <col min="5" max="5" width="10.6640625" customWidth="1"/>
    <col min="6" max="6" width="15.33203125" customWidth="1"/>
    <col min="7" max="7" width="9.77734375" customWidth="1"/>
    <col min="8" max="8" width="16" customWidth="1"/>
    <col min="9" max="9" width="11.6640625" customWidth="1"/>
    <col min="10" max="10" width="19.33203125" customWidth="1"/>
    <col min="11" max="11" width="16.33203125" customWidth="1"/>
  </cols>
  <sheetData>
    <row r="1" spans="1:13" ht="7.65" customHeight="1" x14ac:dyDescent="0.2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3" ht="20.25" customHeight="1" x14ac:dyDescent="0.25">
      <c r="A2" s="123" t="s">
        <v>13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46.5" customHeight="1" x14ac:dyDescent="0.25">
      <c r="A3" s="124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ht="41.25" customHeight="1" x14ac:dyDescent="0.25">
      <c r="A4" s="121" t="s">
        <v>14</v>
      </c>
      <c r="B4" s="121" t="s">
        <v>23</v>
      </c>
      <c r="C4" s="122"/>
      <c r="D4" s="121" t="s">
        <v>19</v>
      </c>
      <c r="E4" s="122"/>
      <c r="F4" s="121" t="s">
        <v>20</v>
      </c>
      <c r="G4" s="122"/>
      <c r="H4" s="121" t="s">
        <v>21</v>
      </c>
      <c r="I4" s="122"/>
      <c r="J4" s="121" t="s">
        <v>22</v>
      </c>
      <c r="K4" s="122"/>
      <c r="L4" s="122" t="s">
        <v>15</v>
      </c>
      <c r="M4" s="122"/>
    </row>
    <row r="5" spans="1:13" ht="40.5" customHeight="1" x14ac:dyDescent="0.25">
      <c r="A5" s="122"/>
      <c r="B5" s="32" t="s">
        <v>24</v>
      </c>
      <c r="C5" s="32" t="s">
        <v>25</v>
      </c>
      <c r="D5" s="32" t="s">
        <v>26</v>
      </c>
      <c r="E5" s="33" t="s">
        <v>17</v>
      </c>
      <c r="F5" s="33" t="s">
        <v>16</v>
      </c>
      <c r="G5" s="33" t="s">
        <v>17</v>
      </c>
      <c r="H5" s="33" t="s">
        <v>16</v>
      </c>
      <c r="I5" s="33" t="s">
        <v>17</v>
      </c>
      <c r="J5" s="33" t="s">
        <v>16</v>
      </c>
      <c r="K5" s="33" t="s">
        <v>17</v>
      </c>
      <c r="L5" s="34"/>
      <c r="M5" s="34"/>
    </row>
    <row r="6" spans="1:13" ht="26.25" customHeight="1" x14ac:dyDescent="0.25">
      <c r="A6" s="3">
        <v>1</v>
      </c>
      <c r="B6" s="4" t="s">
        <v>86</v>
      </c>
      <c r="C6" s="35">
        <f>'PLANILHA ORÇAMENTARIA'!I8</f>
        <v>316720.25</v>
      </c>
      <c r="D6" s="36">
        <f>C6*0.25</f>
        <v>79180.0625</v>
      </c>
      <c r="E6" s="2">
        <v>0.25</v>
      </c>
      <c r="F6" s="36">
        <f>C6*0.25</f>
        <v>79180.0625</v>
      </c>
      <c r="G6" s="2">
        <v>0.5</v>
      </c>
      <c r="H6" s="36">
        <f>C6*0.25</f>
        <v>79180.0625</v>
      </c>
      <c r="I6" s="2">
        <v>0.75</v>
      </c>
      <c r="J6" s="36">
        <f>C6*0.25</f>
        <v>79180.0625</v>
      </c>
      <c r="K6" s="2">
        <v>1</v>
      </c>
      <c r="L6" s="117">
        <v>1</v>
      </c>
      <c r="M6" s="117"/>
    </row>
    <row r="7" spans="1:13" ht="24.75" customHeight="1" x14ac:dyDescent="0.25">
      <c r="A7" s="3"/>
      <c r="B7" s="4"/>
      <c r="C7" s="35">
        <f>C6</f>
        <v>316720.25</v>
      </c>
      <c r="D7" s="35">
        <f>D6</f>
        <v>79180.0625</v>
      </c>
      <c r="E7" s="37">
        <v>0.25</v>
      </c>
      <c r="F7" s="35">
        <f>F6+D7</f>
        <v>158360.125</v>
      </c>
      <c r="G7" s="2">
        <v>0.5</v>
      </c>
      <c r="H7" s="35">
        <f>H6+F7</f>
        <v>237540.1875</v>
      </c>
      <c r="I7" s="2">
        <v>0.75</v>
      </c>
      <c r="J7" s="35">
        <f>J6+H7</f>
        <v>316720.25</v>
      </c>
      <c r="K7" s="2">
        <v>1</v>
      </c>
      <c r="L7" s="118">
        <f>C7</f>
        <v>316720.25</v>
      </c>
      <c r="M7" s="119"/>
    </row>
    <row r="8" spans="1:13" ht="22.5" customHeight="1" x14ac:dyDescent="0.25">
      <c r="A8" s="113" t="s">
        <v>18</v>
      </c>
      <c r="B8" s="114"/>
      <c r="C8" s="114"/>
      <c r="D8" s="114"/>
      <c r="E8" s="114"/>
      <c r="F8" s="114"/>
      <c r="G8" s="38"/>
      <c r="H8" s="38"/>
      <c r="I8" s="38"/>
      <c r="J8" s="38"/>
      <c r="K8" s="115">
        <v>45555</v>
      </c>
      <c r="L8" s="116"/>
      <c r="M8" s="116"/>
    </row>
    <row r="9" spans="1:13" ht="29.2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66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27.75" customHeight="1" x14ac:dyDescent="0.25"/>
    <row r="14" spans="1:13" ht="29.25" customHeight="1" x14ac:dyDescent="0.25"/>
    <row r="15" spans="1:13" ht="12.75" customHeight="1" x14ac:dyDescent="0.25"/>
  </sheetData>
  <mergeCells count="14">
    <mergeCell ref="A8:F8"/>
    <mergeCell ref="K8:M8"/>
    <mergeCell ref="L6:M6"/>
    <mergeCell ref="L7:M7"/>
    <mergeCell ref="A1:K1"/>
    <mergeCell ref="H4:I4"/>
    <mergeCell ref="D4:E4"/>
    <mergeCell ref="B4:C4"/>
    <mergeCell ref="A2:M2"/>
    <mergeCell ref="A3:M3"/>
    <mergeCell ref="A4:A5"/>
    <mergeCell ref="F4:G4"/>
    <mergeCell ref="J4:K4"/>
    <mergeCell ref="L4:M4"/>
  </mergeCells>
  <pageMargins left="0.7" right="0.7" top="0.75" bottom="0.75" header="0.3" footer="0.3"/>
  <pageSetup paperSize="9" scale="76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31" workbookViewId="0">
      <selection activeCell="A3" sqref="A3:M3"/>
    </sheetView>
  </sheetViews>
  <sheetFormatPr defaultRowHeight="13.2" x14ac:dyDescent="0.25"/>
  <cols>
    <col min="2" max="2" width="13.77734375" customWidth="1"/>
    <col min="3" max="3" width="18.77734375" customWidth="1"/>
    <col min="4" max="4" width="92.6640625" customWidth="1"/>
    <col min="5" max="5" width="11.77734375" customWidth="1"/>
    <col min="7" max="7" width="16" customWidth="1"/>
    <col min="8" max="8" width="22.109375" customWidth="1"/>
    <col min="9" max="9" width="21.44140625" customWidth="1"/>
    <col min="10" max="10" width="21.6640625" customWidth="1"/>
  </cols>
  <sheetData>
    <row r="1" spans="1:10" ht="31.2" x14ac:dyDescent="0.25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31.2" x14ac:dyDescent="0.25">
      <c r="A2" s="144" t="s">
        <v>28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1" x14ac:dyDescent="0.25">
      <c r="A3" s="145" t="s">
        <v>29</v>
      </c>
      <c r="B3" s="145"/>
      <c r="C3" s="146"/>
      <c r="D3" s="146"/>
      <c r="E3" s="6" t="s">
        <v>30</v>
      </c>
      <c r="F3" s="146"/>
      <c r="G3" s="146"/>
      <c r="H3" s="146"/>
      <c r="I3" s="146"/>
      <c r="J3" s="146"/>
    </row>
    <row r="4" spans="1:10" ht="17.399999999999999" x14ac:dyDescent="0.25">
      <c r="A4" s="137" t="s">
        <v>31</v>
      </c>
      <c r="B4" s="137"/>
      <c r="C4" s="140" t="s">
        <v>32</v>
      </c>
      <c r="D4" s="140"/>
      <c r="E4" s="140"/>
      <c r="F4" s="140"/>
      <c r="G4" s="140"/>
      <c r="H4" s="140"/>
      <c r="I4" s="140"/>
      <c r="J4" s="140"/>
    </row>
    <row r="5" spans="1:10" ht="17.399999999999999" x14ac:dyDescent="0.25">
      <c r="A5" s="137" t="s">
        <v>33</v>
      </c>
      <c r="B5" s="137"/>
      <c r="C5" s="138" t="s">
        <v>129</v>
      </c>
      <c r="D5" s="138"/>
      <c r="E5" s="138"/>
      <c r="F5" s="138"/>
      <c r="G5" s="138"/>
      <c r="H5" s="138"/>
      <c r="I5" s="138"/>
      <c r="J5" s="138"/>
    </row>
    <row r="6" spans="1:10" ht="38.25" customHeight="1" x14ac:dyDescent="0.25">
      <c r="A6" s="139" t="s">
        <v>34</v>
      </c>
      <c r="B6" s="139"/>
      <c r="C6" s="140" t="s">
        <v>127</v>
      </c>
      <c r="D6" s="140"/>
      <c r="E6" s="140"/>
      <c r="F6" s="140"/>
      <c r="G6" s="140"/>
      <c r="H6" s="140"/>
      <c r="I6" s="140"/>
      <c r="J6" s="140"/>
    </row>
    <row r="7" spans="1:10" ht="15.6" x14ac:dyDescent="0.25">
      <c r="A7" s="137"/>
      <c r="B7" s="137"/>
      <c r="C7" s="141"/>
      <c r="D7" s="141"/>
      <c r="E7" s="142" t="s">
        <v>128</v>
      </c>
      <c r="F7" s="142"/>
      <c r="G7" s="142"/>
      <c r="H7" s="142"/>
      <c r="I7" s="142"/>
      <c r="J7" s="143"/>
    </row>
    <row r="8" spans="1:10" ht="13.8" x14ac:dyDescent="0.25">
      <c r="A8" s="128"/>
      <c r="B8" s="129"/>
      <c r="C8" s="130"/>
      <c r="D8" s="134" t="s">
        <v>35</v>
      </c>
      <c r="E8" s="136"/>
      <c r="F8" s="136"/>
      <c r="G8" s="126" t="s">
        <v>36</v>
      </c>
      <c r="H8" s="126" t="s">
        <v>37</v>
      </c>
      <c r="I8" s="126" t="s">
        <v>38</v>
      </c>
      <c r="J8" s="7"/>
    </row>
    <row r="9" spans="1:10" ht="25.5" customHeight="1" x14ac:dyDescent="0.25">
      <c r="A9" s="131"/>
      <c r="B9" s="132"/>
      <c r="C9" s="133"/>
      <c r="D9" s="135"/>
      <c r="E9" s="136"/>
      <c r="F9" s="136"/>
      <c r="G9" s="126"/>
      <c r="H9" s="126"/>
      <c r="I9" s="126"/>
      <c r="J9" s="8"/>
    </row>
    <row r="10" spans="1:10" ht="13.8" x14ac:dyDescent="0.25">
      <c r="A10" s="9" t="s">
        <v>23</v>
      </c>
      <c r="B10" s="9" t="s">
        <v>39</v>
      </c>
      <c r="C10" s="9" t="s">
        <v>40</v>
      </c>
      <c r="D10" s="9" t="s">
        <v>41</v>
      </c>
      <c r="E10" s="10" t="s">
        <v>42</v>
      </c>
      <c r="F10" s="10" t="s">
        <v>43</v>
      </c>
      <c r="G10" s="11" t="s">
        <v>44</v>
      </c>
      <c r="H10" s="11" t="s">
        <v>44</v>
      </c>
      <c r="I10" s="11" t="s">
        <v>44</v>
      </c>
      <c r="J10" s="9" t="s">
        <v>45</v>
      </c>
    </row>
    <row r="11" spans="1:10" ht="13.8" x14ac:dyDescent="0.25">
      <c r="A11" s="12">
        <v>1</v>
      </c>
      <c r="B11" s="12"/>
      <c r="C11" s="12"/>
      <c r="D11" s="12"/>
      <c r="E11" s="12"/>
      <c r="F11" s="12"/>
      <c r="G11" s="13"/>
      <c r="H11" s="14"/>
      <c r="I11" s="15"/>
      <c r="J11" s="16"/>
    </row>
    <row r="12" spans="1:10" ht="27.6" x14ac:dyDescent="0.25">
      <c r="A12" s="9" t="s">
        <v>49</v>
      </c>
      <c r="B12" s="17">
        <v>96521</v>
      </c>
      <c r="C12" s="17" t="s">
        <v>46</v>
      </c>
      <c r="D12" s="18" t="s">
        <v>47</v>
      </c>
      <c r="E12" s="9">
        <v>70</v>
      </c>
      <c r="F12" s="17" t="s">
        <v>48</v>
      </c>
      <c r="G12" s="19">
        <v>150</v>
      </c>
      <c r="H12" s="20">
        <v>82</v>
      </c>
      <c r="I12" s="21">
        <v>200</v>
      </c>
      <c r="J12" s="22">
        <f>SUM(G12:I12)/3</f>
        <v>144</v>
      </c>
    </row>
    <row r="13" spans="1:10" ht="27.6" x14ac:dyDescent="0.25">
      <c r="A13" s="9" t="s">
        <v>6</v>
      </c>
      <c r="B13" s="23" t="s">
        <v>11</v>
      </c>
      <c r="C13" s="23" t="s">
        <v>50</v>
      </c>
      <c r="D13" s="24" t="s">
        <v>51</v>
      </c>
      <c r="E13" s="9">
        <v>26</v>
      </c>
      <c r="F13" s="9" t="s">
        <v>43</v>
      </c>
      <c r="G13" s="19">
        <v>2500</v>
      </c>
      <c r="H13" s="25">
        <v>3969</v>
      </c>
      <c r="I13" s="26">
        <v>2000</v>
      </c>
      <c r="J13" s="22">
        <f t="shared" ref="J13:J30" si="0">SUM(G13:I13)/3</f>
        <v>2823</v>
      </c>
    </row>
    <row r="14" spans="1:10" ht="27.6" x14ac:dyDescent="0.25">
      <c r="A14" s="9" t="s">
        <v>53</v>
      </c>
      <c r="B14" s="23" t="s">
        <v>11</v>
      </c>
      <c r="C14" s="23" t="s">
        <v>50</v>
      </c>
      <c r="D14" s="24" t="s">
        <v>52</v>
      </c>
      <c r="E14" s="9">
        <v>11</v>
      </c>
      <c r="F14" s="9" t="s">
        <v>43</v>
      </c>
      <c r="G14" s="19">
        <v>2000</v>
      </c>
      <c r="H14" s="25">
        <v>1663</v>
      </c>
      <c r="I14" s="26">
        <v>2000</v>
      </c>
      <c r="J14" s="22">
        <f t="shared" si="0"/>
        <v>1887.6666666666667</v>
      </c>
    </row>
    <row r="15" spans="1:10" ht="13.8" x14ac:dyDescent="0.25">
      <c r="A15" s="9" t="s">
        <v>55</v>
      </c>
      <c r="B15" s="23" t="s">
        <v>11</v>
      </c>
      <c r="C15" s="23" t="s">
        <v>50</v>
      </c>
      <c r="D15" s="24" t="s">
        <v>54</v>
      </c>
      <c r="E15" s="9">
        <v>1</v>
      </c>
      <c r="F15" s="9" t="s">
        <v>43</v>
      </c>
      <c r="G15" s="19">
        <v>9800</v>
      </c>
      <c r="H15" s="25">
        <v>9500</v>
      </c>
      <c r="I15" s="26">
        <v>15000</v>
      </c>
      <c r="J15" s="22">
        <f t="shared" si="0"/>
        <v>11433.333333333334</v>
      </c>
    </row>
    <row r="16" spans="1:10" ht="13.8" x14ac:dyDescent="0.25">
      <c r="A16" s="9" t="s">
        <v>57</v>
      </c>
      <c r="B16" s="23" t="s">
        <v>11</v>
      </c>
      <c r="C16" s="23" t="s">
        <v>50</v>
      </c>
      <c r="D16" s="24" t="s">
        <v>56</v>
      </c>
      <c r="E16" s="27">
        <v>33</v>
      </c>
      <c r="F16" s="9" t="s">
        <v>12</v>
      </c>
      <c r="G16" s="19">
        <v>320</v>
      </c>
      <c r="H16" s="25">
        <v>241.5</v>
      </c>
      <c r="I16" s="26">
        <v>460</v>
      </c>
      <c r="J16" s="22">
        <f t="shared" si="0"/>
        <v>340.5</v>
      </c>
    </row>
    <row r="17" spans="1:10" ht="13.8" x14ac:dyDescent="0.25">
      <c r="A17" s="9" t="s">
        <v>59</v>
      </c>
      <c r="B17" s="23" t="s">
        <v>11</v>
      </c>
      <c r="C17" s="23" t="s">
        <v>50</v>
      </c>
      <c r="D17" s="24" t="s">
        <v>58</v>
      </c>
      <c r="E17" s="26">
        <v>179.65</v>
      </c>
      <c r="F17" s="9" t="s">
        <v>12</v>
      </c>
      <c r="G17" s="19">
        <v>410</v>
      </c>
      <c r="H17" s="25">
        <v>366.45</v>
      </c>
      <c r="I17" s="26">
        <v>460</v>
      </c>
      <c r="J17" s="22">
        <f t="shared" si="0"/>
        <v>412.15000000000003</v>
      </c>
    </row>
    <row r="18" spans="1:10" ht="13.8" x14ac:dyDescent="0.25">
      <c r="A18" s="9" t="s">
        <v>61</v>
      </c>
      <c r="B18" s="23" t="s">
        <v>11</v>
      </c>
      <c r="C18" s="23" t="s">
        <v>50</v>
      </c>
      <c r="D18" s="24" t="s">
        <v>60</v>
      </c>
      <c r="E18" s="27">
        <v>3.3</v>
      </c>
      <c r="F18" s="9" t="s">
        <v>12</v>
      </c>
      <c r="G18" s="19">
        <v>390</v>
      </c>
      <c r="H18" s="25">
        <v>359.1</v>
      </c>
      <c r="I18" s="26">
        <v>460</v>
      </c>
      <c r="J18" s="22">
        <f t="shared" si="0"/>
        <v>403.0333333333333</v>
      </c>
    </row>
    <row r="19" spans="1:10" ht="13.8" x14ac:dyDescent="0.25">
      <c r="A19" s="9" t="s">
        <v>63</v>
      </c>
      <c r="B19" s="23" t="s">
        <v>11</v>
      </c>
      <c r="C19" s="23" t="s">
        <v>50</v>
      </c>
      <c r="D19" s="24" t="s">
        <v>62</v>
      </c>
      <c r="E19" s="26">
        <v>69.819999999999993</v>
      </c>
      <c r="F19" s="9" t="s">
        <v>12</v>
      </c>
      <c r="G19" s="19">
        <v>350</v>
      </c>
      <c r="H19" s="25">
        <v>308.7</v>
      </c>
      <c r="I19" s="26">
        <v>350</v>
      </c>
      <c r="J19" s="22">
        <f t="shared" si="0"/>
        <v>336.23333333333335</v>
      </c>
    </row>
    <row r="20" spans="1:10" ht="13.8" x14ac:dyDescent="0.25">
      <c r="A20" s="9" t="s">
        <v>65</v>
      </c>
      <c r="B20" s="23" t="s">
        <v>11</v>
      </c>
      <c r="C20" s="23" t="s">
        <v>50</v>
      </c>
      <c r="D20" s="24" t="s">
        <v>64</v>
      </c>
      <c r="E20" s="26">
        <v>175.24</v>
      </c>
      <c r="F20" s="9" t="s">
        <v>12</v>
      </c>
      <c r="G20" s="19">
        <v>380</v>
      </c>
      <c r="H20" s="25">
        <v>342.3</v>
      </c>
      <c r="I20" s="26">
        <v>350</v>
      </c>
      <c r="J20" s="22">
        <f t="shared" si="0"/>
        <v>357.43333333333334</v>
      </c>
    </row>
    <row r="21" spans="1:10" ht="13.8" x14ac:dyDescent="0.25">
      <c r="A21" s="9" t="s">
        <v>67</v>
      </c>
      <c r="B21" s="23" t="s">
        <v>11</v>
      </c>
      <c r="C21" s="23" t="s">
        <v>50</v>
      </c>
      <c r="D21" s="24" t="s">
        <v>66</v>
      </c>
      <c r="E21" s="26">
        <v>24.96</v>
      </c>
      <c r="F21" s="9" t="s">
        <v>12</v>
      </c>
      <c r="G21" s="19">
        <v>420</v>
      </c>
      <c r="H21" s="25">
        <v>350.7</v>
      </c>
      <c r="I21" s="26">
        <v>350</v>
      </c>
      <c r="J21" s="22">
        <f t="shared" si="0"/>
        <v>373.56666666666666</v>
      </c>
    </row>
    <row r="22" spans="1:10" ht="13.8" x14ac:dyDescent="0.25">
      <c r="A22" s="9" t="s">
        <v>69</v>
      </c>
      <c r="B22" s="23" t="s">
        <v>11</v>
      </c>
      <c r="C22" s="23" t="s">
        <v>50</v>
      </c>
      <c r="D22" s="24" t="s">
        <v>68</v>
      </c>
      <c r="E22" s="26">
        <v>4.4800000000000004</v>
      </c>
      <c r="F22" s="9" t="s">
        <v>12</v>
      </c>
      <c r="G22" s="19">
        <v>450</v>
      </c>
      <c r="H22" s="25">
        <v>374.85</v>
      </c>
      <c r="I22" s="26">
        <v>350</v>
      </c>
      <c r="J22" s="22">
        <f t="shared" si="0"/>
        <v>391.61666666666662</v>
      </c>
    </row>
    <row r="23" spans="1:10" ht="13.8" x14ac:dyDescent="0.25">
      <c r="A23" s="9" t="s">
        <v>71</v>
      </c>
      <c r="B23" s="23" t="s">
        <v>11</v>
      </c>
      <c r="C23" s="23" t="s">
        <v>50</v>
      </c>
      <c r="D23" s="24" t="s">
        <v>70</v>
      </c>
      <c r="E23" s="26">
        <v>23.17</v>
      </c>
      <c r="F23" s="9" t="s">
        <v>12</v>
      </c>
      <c r="G23" s="19">
        <v>700</v>
      </c>
      <c r="H23" s="25">
        <v>627.9</v>
      </c>
      <c r="I23" s="26">
        <v>350</v>
      </c>
      <c r="J23" s="22">
        <f t="shared" si="0"/>
        <v>559.30000000000007</v>
      </c>
    </row>
    <row r="24" spans="1:10" ht="13.8" x14ac:dyDescent="0.25">
      <c r="A24" s="9" t="s">
        <v>112</v>
      </c>
      <c r="B24" s="23" t="s">
        <v>11</v>
      </c>
      <c r="C24" s="23" t="s">
        <v>50</v>
      </c>
      <c r="D24" s="24" t="s">
        <v>72</v>
      </c>
      <c r="E24" s="26">
        <v>526.44000000000005</v>
      </c>
      <c r="F24" s="9" t="s">
        <v>12</v>
      </c>
      <c r="G24" s="19">
        <v>380</v>
      </c>
      <c r="H24" s="25">
        <v>304.76</v>
      </c>
      <c r="I24" s="26">
        <v>420</v>
      </c>
      <c r="J24" s="22">
        <f t="shared" si="0"/>
        <v>368.25333333333333</v>
      </c>
    </row>
    <row r="25" spans="1:10" ht="13.8" x14ac:dyDescent="0.25">
      <c r="A25" s="9" t="s">
        <v>75</v>
      </c>
      <c r="B25" s="23" t="s">
        <v>11</v>
      </c>
      <c r="C25" s="23" t="s">
        <v>50</v>
      </c>
      <c r="D25" s="24" t="s">
        <v>73</v>
      </c>
      <c r="E25" s="27">
        <v>54.34</v>
      </c>
      <c r="F25" s="9" t="s">
        <v>12</v>
      </c>
      <c r="G25" s="19">
        <v>420</v>
      </c>
      <c r="H25" s="25">
        <v>304.76</v>
      </c>
      <c r="I25" s="26">
        <v>420</v>
      </c>
      <c r="J25" s="22">
        <f t="shared" si="0"/>
        <v>381.58666666666664</v>
      </c>
    </row>
    <row r="26" spans="1:10" ht="13.8" x14ac:dyDescent="0.25">
      <c r="A26" s="9" t="s">
        <v>78</v>
      </c>
      <c r="B26" s="23" t="s">
        <v>11</v>
      </c>
      <c r="C26" s="23" t="s">
        <v>50</v>
      </c>
      <c r="D26" s="24" t="s">
        <v>74</v>
      </c>
      <c r="E26" s="26">
        <v>103.4</v>
      </c>
      <c r="F26" s="9" t="s">
        <v>3</v>
      </c>
      <c r="G26" s="19">
        <v>460</v>
      </c>
      <c r="H26" s="25">
        <v>360</v>
      </c>
      <c r="I26" s="26">
        <v>555.4</v>
      </c>
      <c r="J26" s="22">
        <f t="shared" si="0"/>
        <v>458.4666666666667</v>
      </c>
    </row>
    <row r="27" spans="1:10" ht="41.4" x14ac:dyDescent="0.25">
      <c r="A27" s="9" t="s">
        <v>81</v>
      </c>
      <c r="B27" s="23">
        <v>100778</v>
      </c>
      <c r="C27" s="23" t="s">
        <v>46</v>
      </c>
      <c r="D27" s="24" t="s">
        <v>76</v>
      </c>
      <c r="E27" s="28">
        <v>10095.34</v>
      </c>
      <c r="F27" s="29" t="s">
        <v>77</v>
      </c>
      <c r="G27" s="19">
        <v>37</v>
      </c>
      <c r="H27" s="25">
        <v>31</v>
      </c>
      <c r="I27" s="26">
        <v>22</v>
      </c>
      <c r="J27" s="22">
        <f t="shared" si="0"/>
        <v>30</v>
      </c>
    </row>
    <row r="28" spans="1:10" ht="27.6" x14ac:dyDescent="0.25">
      <c r="A28" s="9" t="s">
        <v>113</v>
      </c>
      <c r="B28" s="23">
        <v>94213</v>
      </c>
      <c r="C28" s="23" t="s">
        <v>46</v>
      </c>
      <c r="D28" s="24" t="s">
        <v>79</v>
      </c>
      <c r="E28" s="26">
        <v>954.88</v>
      </c>
      <c r="F28" s="29" t="s">
        <v>3</v>
      </c>
      <c r="G28" s="19">
        <v>42</v>
      </c>
      <c r="H28" s="25">
        <v>38</v>
      </c>
      <c r="I28" s="26">
        <v>90</v>
      </c>
      <c r="J28" s="22">
        <f t="shared" si="0"/>
        <v>56.666666666666664</v>
      </c>
    </row>
    <row r="29" spans="1:10" ht="27.6" x14ac:dyDescent="0.25">
      <c r="A29" s="9" t="s">
        <v>114</v>
      </c>
      <c r="B29" s="23">
        <v>94229</v>
      </c>
      <c r="C29" s="23" t="s">
        <v>46</v>
      </c>
      <c r="D29" s="24" t="s">
        <v>80</v>
      </c>
      <c r="E29" s="26">
        <v>108.98</v>
      </c>
      <c r="F29" s="29" t="s">
        <v>12</v>
      </c>
      <c r="G29" s="19">
        <v>70</v>
      </c>
      <c r="H29" s="25">
        <v>200</v>
      </c>
      <c r="I29" s="26">
        <v>50</v>
      </c>
      <c r="J29" s="22">
        <f t="shared" si="0"/>
        <v>106.66666666666667</v>
      </c>
    </row>
    <row r="30" spans="1:10" ht="27.6" x14ac:dyDescent="0.25">
      <c r="A30" s="9" t="s">
        <v>115</v>
      </c>
      <c r="B30" s="23">
        <v>94231</v>
      </c>
      <c r="C30" s="23" t="s">
        <v>46</v>
      </c>
      <c r="D30" s="24" t="s">
        <v>82</v>
      </c>
      <c r="E30" s="26">
        <v>49.7</v>
      </c>
      <c r="F30" s="29" t="s">
        <v>12</v>
      </c>
      <c r="G30" s="19">
        <v>90</v>
      </c>
      <c r="H30" s="25">
        <v>125</v>
      </c>
      <c r="I30" s="26">
        <v>50</v>
      </c>
      <c r="J30" s="22">
        <f t="shared" si="0"/>
        <v>88.333333333333329</v>
      </c>
    </row>
    <row r="31" spans="1:10" ht="13.8" x14ac:dyDescent="0.25">
      <c r="A31" s="9"/>
      <c r="B31" s="23"/>
      <c r="C31" s="23"/>
      <c r="D31" s="24"/>
      <c r="E31" s="26"/>
      <c r="F31" s="29"/>
      <c r="G31" s="19"/>
      <c r="H31" s="25"/>
      <c r="I31" s="26"/>
      <c r="J31" s="22"/>
    </row>
    <row r="32" spans="1:10" ht="13.8" x14ac:dyDescent="0.25">
      <c r="A32" s="9"/>
      <c r="B32" s="23"/>
      <c r="C32" s="23"/>
      <c r="D32" s="24"/>
      <c r="E32" s="26"/>
      <c r="F32" s="29"/>
      <c r="G32" s="19"/>
      <c r="H32" s="25"/>
      <c r="I32" s="26"/>
      <c r="J32" s="22"/>
    </row>
    <row r="33" spans="1:10" ht="13.8" x14ac:dyDescent="0.25">
      <c r="A33" s="9"/>
      <c r="B33" s="23"/>
      <c r="C33" s="23"/>
      <c r="D33" s="24"/>
      <c r="E33" s="26"/>
      <c r="F33" s="29"/>
      <c r="G33" s="49" t="s">
        <v>121</v>
      </c>
      <c r="H33" s="50" t="s">
        <v>122</v>
      </c>
      <c r="I33" s="50" t="s">
        <v>123</v>
      </c>
      <c r="J33" s="22"/>
    </row>
    <row r="34" spans="1:10" ht="13.8" x14ac:dyDescent="0.25">
      <c r="A34" s="9" t="s">
        <v>116</v>
      </c>
      <c r="B34" s="23" t="s">
        <v>11</v>
      </c>
      <c r="C34" s="23" t="s">
        <v>50</v>
      </c>
      <c r="D34" s="42" t="s">
        <v>106</v>
      </c>
      <c r="E34" s="42">
        <v>1</v>
      </c>
      <c r="F34" s="29"/>
      <c r="G34" s="26">
        <v>722.51</v>
      </c>
      <c r="H34" s="26">
        <v>732.11</v>
      </c>
      <c r="I34" s="26">
        <v>579.25</v>
      </c>
      <c r="J34" s="22">
        <f t="shared" ref="J34:J38" si="1">SUM(G34:I34)/3</f>
        <v>677.95666666666659</v>
      </c>
    </row>
    <row r="35" spans="1:10" ht="13.8" x14ac:dyDescent="0.25">
      <c r="A35" s="9" t="s">
        <v>117</v>
      </c>
      <c r="B35" s="23" t="s">
        <v>11</v>
      </c>
      <c r="C35" s="23" t="s">
        <v>50</v>
      </c>
      <c r="D35" s="42" t="s">
        <v>107</v>
      </c>
      <c r="E35" s="42">
        <v>1</v>
      </c>
      <c r="F35" s="29"/>
      <c r="G35" s="26">
        <v>13.26</v>
      </c>
      <c r="H35" s="26">
        <v>31.14</v>
      </c>
      <c r="I35" s="26">
        <v>15.1</v>
      </c>
      <c r="J35" s="22">
        <f t="shared" si="1"/>
        <v>19.833333333333332</v>
      </c>
    </row>
    <row r="36" spans="1:10" ht="13.8" x14ac:dyDescent="0.25">
      <c r="A36" s="9" t="s">
        <v>118</v>
      </c>
      <c r="B36" s="23" t="s">
        <v>11</v>
      </c>
      <c r="C36" s="23" t="s">
        <v>50</v>
      </c>
      <c r="D36" s="42" t="s">
        <v>108</v>
      </c>
      <c r="E36" s="42">
        <v>1</v>
      </c>
      <c r="F36" s="29"/>
      <c r="G36" s="26">
        <v>7.36</v>
      </c>
      <c r="H36" s="26">
        <v>12.07</v>
      </c>
      <c r="I36" s="26">
        <v>8.5500000000000007</v>
      </c>
      <c r="J36" s="22">
        <f t="shared" si="1"/>
        <v>9.3266666666666662</v>
      </c>
    </row>
    <row r="37" spans="1:10" ht="13.8" x14ac:dyDescent="0.25">
      <c r="A37" s="9" t="s">
        <v>119</v>
      </c>
      <c r="B37" s="23" t="s">
        <v>11</v>
      </c>
      <c r="C37" s="23" t="s">
        <v>50</v>
      </c>
      <c r="D37" s="42" t="s">
        <v>109</v>
      </c>
      <c r="E37" s="42">
        <v>1</v>
      </c>
      <c r="F37" s="29"/>
      <c r="G37" s="26">
        <v>4.97</v>
      </c>
      <c r="H37" s="26">
        <v>9.4700000000000006</v>
      </c>
      <c r="I37" s="26">
        <v>9</v>
      </c>
      <c r="J37" s="22">
        <f t="shared" si="1"/>
        <v>7.8133333333333335</v>
      </c>
    </row>
    <row r="38" spans="1:10" ht="13.8" x14ac:dyDescent="0.25">
      <c r="A38" s="9" t="s">
        <v>120</v>
      </c>
      <c r="B38" s="23" t="s">
        <v>11</v>
      </c>
      <c r="C38" s="23" t="s">
        <v>50</v>
      </c>
      <c r="D38" s="42" t="s">
        <v>105</v>
      </c>
      <c r="E38" s="42">
        <v>1</v>
      </c>
      <c r="F38" s="29"/>
      <c r="G38" s="26">
        <v>1968.33</v>
      </c>
      <c r="H38" s="26">
        <v>774.61</v>
      </c>
      <c r="I38" s="26">
        <v>1325.85</v>
      </c>
      <c r="J38" s="22">
        <f t="shared" si="1"/>
        <v>1356.2633333333333</v>
      </c>
    </row>
    <row r="39" spans="1:10" ht="13.8" x14ac:dyDescent="0.25">
      <c r="A39" s="9"/>
      <c r="B39" s="23"/>
      <c r="C39" s="23"/>
      <c r="D39" s="24"/>
      <c r="E39" s="26"/>
      <c r="F39" s="29"/>
      <c r="G39" s="19"/>
      <c r="H39" s="25"/>
      <c r="I39" s="26"/>
      <c r="J39" s="22"/>
    </row>
    <row r="40" spans="1:10" ht="13.8" x14ac:dyDescent="0.25">
      <c r="A40" s="9"/>
      <c r="B40" s="9"/>
      <c r="C40" s="9"/>
      <c r="D40" s="9"/>
      <c r="E40" s="127" t="s">
        <v>0</v>
      </c>
      <c r="F40" s="127"/>
      <c r="G40" s="127"/>
      <c r="H40" s="127"/>
      <c r="I40" s="30"/>
      <c r="J40" s="31"/>
    </row>
  </sheetData>
  <mergeCells count="22">
    <mergeCell ref="A4:B4"/>
    <mergeCell ref="C4:J4"/>
    <mergeCell ref="A1:J1"/>
    <mergeCell ref="A2:J2"/>
    <mergeCell ref="A3:B3"/>
    <mergeCell ref="C3:D3"/>
    <mergeCell ref="F3:J3"/>
    <mergeCell ref="A5:B5"/>
    <mergeCell ref="C5:J5"/>
    <mergeCell ref="A6:B6"/>
    <mergeCell ref="C6:J6"/>
    <mergeCell ref="A7:B7"/>
    <mergeCell ref="C7:D7"/>
    <mergeCell ref="E7:J7"/>
    <mergeCell ref="I8:I9"/>
    <mergeCell ref="E40:H40"/>
    <mergeCell ref="A8:C9"/>
    <mergeCell ref="D8:D9"/>
    <mergeCell ref="E8:E9"/>
    <mergeCell ref="F8:F9"/>
    <mergeCell ref="G8:G9"/>
    <mergeCell ref="H8:H9"/>
  </mergeCells>
  <pageMargins left="0.31496062992125984" right="0.31496062992125984" top="0.59055118110236227" bottom="0.59055118110236227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ORÇAMENTARIA</vt:lpstr>
      <vt:lpstr>CRONOGRAMA</vt:lpstr>
      <vt:lpstr>ORÇAMENTOS</vt:lpstr>
      <vt:lpstr>'PLANILHA ORÇAMENTARIA'!Area_de_impressao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PAVIMENTAÇÃO - RUA MANOEL DOMINGOS ROCHA - 150MIL.xlsx</dc:title>
  <dc:creator>Darcio</dc:creator>
  <cp:lastModifiedBy>User</cp:lastModifiedBy>
  <cp:lastPrinted>2024-09-06T13:08:14Z</cp:lastPrinted>
  <dcterms:created xsi:type="dcterms:W3CDTF">2022-03-29T17:52:05Z</dcterms:created>
  <dcterms:modified xsi:type="dcterms:W3CDTF">2024-09-06T14:28:03Z</dcterms:modified>
</cp:coreProperties>
</file>