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0\Users\Servidor\Documents\Prefeitura_servidor\Compras\LICITAÇÕES 2024\110.2024 - Concorrência Garagem\"/>
    </mc:Choice>
  </mc:AlternateContent>
  <xr:revisionPtr revIDLastSave="0" documentId="8_{19545CE5-E915-457E-8095-B72A93F0CA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 Orçamentária" sheetId="1" r:id="rId1"/>
    <sheet name="CRONOGRAMA" sheetId="5" state="hidden" r:id="rId2"/>
    <sheet name="MERCADO 08 24" sheetId="4" state="hidden" r:id="rId3"/>
    <sheet name="Plan2" sheetId="2" state="hidden" r:id="rId4"/>
  </sheets>
  <definedNames>
    <definedName name="_xlnm.Print_Area" localSheetId="1">CRONOGRAMA!$A$1:$Q$10</definedName>
    <definedName name="_xlnm.Print_Area" localSheetId="0">'Planilha Orçamentária'!$A$1:$I$89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I24" i="1" s="1"/>
  <c r="H25" i="1"/>
  <c r="I25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6" i="1"/>
  <c r="H27" i="1"/>
  <c r="I27" i="1" s="1"/>
  <c r="H28" i="1"/>
  <c r="I28" i="1" s="1"/>
  <c r="H29" i="1"/>
  <c r="I29" i="1" s="1"/>
  <c r="I26" i="1"/>
  <c r="I15" i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11" i="4"/>
  <c r="H85" i="1" l="1"/>
  <c r="I85" i="1" s="1"/>
  <c r="H8" i="1" l="1"/>
  <c r="I8" i="1" s="1"/>
  <c r="I22" i="1" s="1"/>
  <c r="C6" i="5" s="1"/>
  <c r="D6" i="5" l="1"/>
  <c r="D8" i="5" s="1"/>
  <c r="H6" i="5"/>
  <c r="F6" i="5"/>
  <c r="J6" i="5"/>
  <c r="H77" i="1"/>
  <c r="I77" i="1" s="1"/>
  <c r="F8" i="5" l="1"/>
  <c r="H30" i="1"/>
  <c r="H31" i="1"/>
  <c r="I31" i="1" s="1"/>
  <c r="H32" i="1"/>
  <c r="I32" i="1" s="1"/>
  <c r="H33" i="1"/>
  <c r="I33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I30" i="1" l="1"/>
  <c r="H34" i="1" l="1"/>
  <c r="I34" i="1" s="1"/>
  <c r="I86" i="1" s="1"/>
  <c r="C7" i="5" s="1"/>
  <c r="J7" i="5" l="1"/>
  <c r="H7" i="5"/>
  <c r="H8" i="5" s="1"/>
  <c r="N7" i="5"/>
  <c r="L7" i="5"/>
  <c r="C8" i="5"/>
  <c r="I89" i="1"/>
  <c r="I8" i="5" l="1"/>
  <c r="J8" i="5"/>
  <c r="P8" i="5"/>
  <c r="G8" i="5"/>
  <c r="E8" i="5"/>
  <c r="L8" i="5" l="1"/>
  <c r="K8" i="5"/>
  <c r="N8" i="5" l="1"/>
  <c r="O8" i="5" s="1"/>
  <c r="M8" i="5"/>
</calcChain>
</file>

<file path=xl/sharedStrings.xml><?xml version="1.0" encoding="utf-8"?>
<sst xmlns="http://schemas.openxmlformats.org/spreadsheetml/2006/main" count="493" uniqueCount="234">
  <si>
    <t>SINAPI</t>
  </si>
  <si>
    <t>m²</t>
  </si>
  <si>
    <t>1.1</t>
  </si>
  <si>
    <t>1.2</t>
  </si>
  <si>
    <t>1.3</t>
  </si>
  <si>
    <t>1.4</t>
  </si>
  <si>
    <t>QUANT.</t>
  </si>
  <si>
    <t>UNID.</t>
  </si>
  <si>
    <t>VALOR</t>
  </si>
  <si>
    <t>VALOR TOTAL</t>
  </si>
  <si>
    <t>DESCRIÇÃO DO SERVIÇO</t>
  </si>
  <si>
    <t>ITEM</t>
  </si>
  <si>
    <t>CODIGO</t>
  </si>
  <si>
    <t>REFERENCIA</t>
  </si>
  <si>
    <t>1.6</t>
  </si>
  <si>
    <t>MERCADO</t>
  </si>
  <si>
    <t/>
  </si>
  <si>
    <t xml:space="preserve">Planilha Orçamentária </t>
  </si>
  <si>
    <t xml:space="preserve">DEINFRA     </t>
  </si>
  <si>
    <t>43154 / 2021</t>
  </si>
  <si>
    <t xml:space="preserve">     43153 /2021</t>
  </si>
  <si>
    <t>FOSSA SÉPTICA</t>
  </si>
  <si>
    <t>M³</t>
  </si>
  <si>
    <t>FILTRO ANAERÓBIO</t>
  </si>
  <si>
    <t>CAIXA CLORADORA CAPACIDADE  25 LITROS</t>
  </si>
  <si>
    <t>PÇ</t>
  </si>
  <si>
    <t>(COMPOSIÇÃO REPRESENTATIVA) DO SERVIÇO DE INSTALAÇÃO DE TUBOS DE PVC, SÉRIE R, ÁGUA PLUVIAL, DN 150 MM (INSTALADO EM CONDUTORES VERTICAIS), INCLUSIVE CONEXÕES, CORTES E FIXAÇÕES, PARA PRÉDIOS. AF_10/2015</t>
  </si>
  <si>
    <t>1.5</t>
  </si>
  <si>
    <t>1.7</t>
  </si>
  <si>
    <t>un</t>
  </si>
  <si>
    <t>LAVATÓRIO LOUÇA BRANCA SUSPENSO, 29,5 INSTALAÇÃO. AF_12/2013</t>
  </si>
  <si>
    <t>Torneira cromada de mesa, 1/2" ou 3/4", para lavatório - Fornecimento e instalação.</t>
  </si>
  <si>
    <t>m</t>
  </si>
  <si>
    <t>Joelho 90 graus, PVC, Serie Normal, Esgoto Predial, DN 100 mm.</t>
  </si>
  <si>
    <t>Luva, PVC, soldável, DN 25 mm, fornecimento e instalação.</t>
  </si>
  <si>
    <t>Joelho PVC 90º soldável Ø 25mm x 3/4" com rosca e bucha latão, fornecimento e instalação.</t>
  </si>
  <si>
    <t>Registro de pressão com canopla cromada ¾", fornecimento e instalação</t>
  </si>
  <si>
    <t>Janela de Alumínio, conforme projeto de esquadrias, inclusive ferragens e vidro liso incolor, espessura 6mm</t>
  </si>
  <si>
    <t>KIT DE PORTA DE MADEIRA TIPO MEXICANA, MACIÇA (PESADA OU SUPERPESADA), PADRÃO POPULAR, 90X210CM, ESPESSURA DE 3CM, ITENS INCLUSOS: DOBRADIÇAS, MONTAGEM E INSTALAÇÃO DO BATENTE, COM FECHADURA - FORNECIMENTO E INSTALAÇÃO. AF_12/2019</t>
  </si>
  <si>
    <t>CONTRAPISO EM ARGAMASSA TRAÇO 1:4 (CIMENTO E AREIA), PREPARO MECÂNICO COM BETONEIRA 400 L, APLICADO EM ÁREAS SECAS SOBRE LAJE, ADERIDO, ESPESSURA 2CM. AF_06/2014</t>
  </si>
  <si>
    <t>REVESTIMENTO CERÂMICO PARA PISO COM PLACAS TIPO ESMALTADA EXTRA DE DIMENSÕES 60X60 CM APLICADA EM AMBIENTES DE ÁREA MENOR QUE 5 M2. AF_06/2014</t>
  </si>
  <si>
    <t>RODAPÉ CERÂMICO DE 7CM DE ALTURA COM PLACAS TIPO ESMALTADA EXTRA DE DIMENSÕES 60X60CM. AF_06/2014</t>
  </si>
  <si>
    <t xml:space="preserve">UN    </t>
  </si>
  <si>
    <t>93654</t>
  </si>
  <si>
    <t>DISJUNTOR MONOPOLAR TIPO DIN, CORRENTE NOMINAL DE 16A - FORNECIMENTO E INSTALAÇÃO. AF_10/2020</t>
  </si>
  <si>
    <t>UN</t>
  </si>
  <si>
    <t>101891</t>
  </si>
  <si>
    <t>DISJUNTOR MONOPOLAR TIPO NEMA, CORRENTE NOMINAL DE 35 ATÉ 50A - FORNECIMENTO E INSTALAÇÃO. AF_10/2020</t>
  </si>
  <si>
    <t>M</t>
  </si>
  <si>
    <t>92979</t>
  </si>
  <si>
    <t>CABO DE COBRE FLEXÍVEL ISOLADO, 10 MM², ANTI-CHAMA 450/750 V, PARA DISTRIBUIÇÃO - FORNECIMENTO E INSTALAÇÃO. AF_12/2015</t>
  </si>
  <si>
    <t>91926</t>
  </si>
  <si>
    <t>CABO DE COBRE FLEXÍVEL ISOLADO, 2,5 MM², ANTI-CHAMA 450/750 V, PARA CIRCUITOS TERMINAIS - FORNECIMENTO E INSTALAÇÃO. AF_12/2015</t>
  </si>
  <si>
    <t>TOMADA BAIXA DE EMBUTIR (1 MÓDULO), 2P+T 20 A, SEM SUPORTE E SEM PLACA - FORNECIMENTO E INSTALAÇÃO. AF_12/2015</t>
  </si>
  <si>
    <t>INTERRUPTOR SIMPLES (2 MÓDULOS), 10A/250V, SEM SUPORTE E SEM PLACA - FORNECIMENTO E INSTALAÇÃO. AF_12/2015</t>
  </si>
  <si>
    <t>Plafon Led Quadrado 24w Painel Sobrepor Avant 6500k</t>
  </si>
  <si>
    <t>REFLETOR RETANGULAR 200W, COM MICRO LED 16.000 LUMENS - FORNECIMENTO E INSTALAÇÃO. AF_08/2020</t>
  </si>
  <si>
    <t>RELÉ FOTOELÉTRICO PARA COMANDO DE ILUMINAÇÃO EXTERNA 1000 W - FORNECIMENTO E INSTALAÇÃO. AF_08/2020</t>
  </si>
  <si>
    <t>FORRO DE PVC, LISO, PARA AMBIENTES COMERCIAIS, INCLUSIVE ESTRUTURA DE FIXAÇÃO. AF_05/2017_P</t>
  </si>
  <si>
    <t>M²</t>
  </si>
  <si>
    <t xml:space="preserve">QUADRO DE DISTRIBUICAO, EM PVC, DE EMBUTIR, COM BARRAMENTO TERRA / NEUTRO, PARA 12 DISJUNTORES </t>
  </si>
  <si>
    <t>m³</t>
  </si>
  <si>
    <t>Caixa sifonada 150x150x50mm, fornecimento e instalação</t>
  </si>
  <si>
    <t>Tubo PVC soldável Ø 25mm, fornecimento e instalação</t>
  </si>
  <si>
    <t>Tê PVC 90º soldável Ø 25mm, fornecimento e instalação</t>
  </si>
  <si>
    <t>Luva simples, PVC, Serie Normal, Esgoto Predial, DN 110 mm.</t>
  </si>
  <si>
    <t>Tubo de PVC Série Normal Ø 100mm, fornecimento e instalação</t>
  </si>
  <si>
    <t>BARRA DE APOIO RETA, EM ACO INOX POLIDO, COMPRIMENTO 70CM, DIAMETRO</t>
  </si>
  <si>
    <t>Bacia sanitaria com caixa de descarga acoplada, inclusive assento , conjunto de fixação, anel de vedação, tubo de ligação e engate plástico.</t>
  </si>
  <si>
    <t>Sifão do tipo flexível 1 x 1.1/2" - Fornecimento e instalação.</t>
  </si>
  <si>
    <t>ACABAMENTOS PARA FORRO (RODA-FORRO PVC). AF_05/2017</t>
  </si>
  <si>
    <t>ELETRODUTO RÍGIDO ROSCÁVEL, PVC, DN 32 MM (1"), PARA CIRCUITOS TERMINAIS, INSTALADO EM FORRO - FORNECIMENTO E INSTALAÇÃO. AF_12/2015</t>
  </si>
  <si>
    <t xml:space="preserve">VALOR TOTAL </t>
  </si>
  <si>
    <t xml:space="preserve">ORÇAMENTO PÁTIO DE MAQUINAS </t>
  </si>
  <si>
    <t>Obra: PÁTIO DE MAQUINAS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</si>
  <si>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</si>
  <si>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</si>
  <si>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</si>
  <si>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</si>
  <si>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</si>
  <si>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</si>
  <si>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</si>
  <si>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</si>
  <si>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</si>
  <si>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</si>
  <si>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</si>
  <si>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</si>
  <si>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</si>
  <si>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</si>
  <si>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</si>
  <si>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</si>
  <si>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</si>
  <si>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</si>
  <si>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</si>
  <si>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</si>
  <si>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</si>
  <si>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</si>
  <si>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</si>
  <si>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</si>
  <si>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</si>
  <si>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</si>
  <si>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</si>
  <si>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</si>
  <si>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</si>
  <si>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</si>
  <si>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</si>
  <si>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</si>
  <si>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</si>
  <si>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</si>
  <si>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</si>
  <si>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</si>
  <si>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</si>
  <si>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2.41</t>
  </si>
  <si>
    <t>2.42</t>
  </si>
  <si>
    <t>2.43</t>
  </si>
  <si>
    <t>2.44</t>
  </si>
  <si>
    <t>2.45</t>
  </si>
  <si>
    <t>2.46</t>
  </si>
  <si>
    <t>2.47</t>
  </si>
  <si>
    <t>ESTRUTURA PRÉ MOLDADA</t>
  </si>
  <si>
    <t>SUBTOTAL 2</t>
  </si>
  <si>
    <t>SUBTOTAL 1</t>
  </si>
  <si>
    <t>SERVIÇOS COMPLEMENTARES</t>
  </si>
  <si>
    <r>
      <rPr>
        <sz val="11"/>
        <rFont val="Arial"/>
        <family val="2"/>
      </rPr>
      <t>Engate flexível em inox, 1/2" x 30 cm -
Fornecimento e instalação.</t>
    </r>
  </si>
  <si>
    <r>
      <rPr>
        <sz val="11"/>
        <rFont val="Arial"/>
        <family val="2"/>
      </rPr>
      <t>RALO SIFONADO, PVC, DN 100 X 40 MM, JUNTA SOLDÁVEL, FORNECIDO E INSTALADO EM RAMAIS DE ENCAMINHAMENTO DE ÁGUA PLUVIAL.
AF_12/2014</t>
    </r>
  </si>
  <si>
    <t>MENOR PREÇO</t>
  </si>
  <si>
    <t>1.8</t>
  </si>
  <si>
    <t>CONCRETAGEM DE RADIER, PISO DE CONCRETO OU LAJE SOBRE SOLO, FCK 30 MPA - LANÇAMENTO, ADENSAMENTO E ACABAMENTO. AF_09/2021 ESPESSURA 12 CM</t>
  </si>
  <si>
    <t>ACABAMENTO POLIDO PARA PISO DE CONCRETO ARMADO OU LAJE SOBRE SOLO DE ALTA RESISTÊNCIA. AF_09/2021</t>
  </si>
  <si>
    <t>CORTE DE PISO /  LAJE DE CONCRETO (JUNTA DE DILATAÇÃO)</t>
  </si>
  <si>
    <t>H</t>
  </si>
  <si>
    <t>ARMAÇÃO PARA EXECUÇÃO DE RADIER, PISO DE CONCRETO OU LAJE SOBRE SOLO, COM USO DE TELA Q-196. AF_09/2021</t>
  </si>
  <si>
    <t>KG</t>
  </si>
  <si>
    <t>CAMADA SEPARADORA PARA EXECUÇÃO DE RADIER, PISO DE CONCRETO OU LAJE SOBRE SOLO, EM LONA PLÁSTICA. AF_09/2021</t>
  </si>
  <si>
    <t>40227     DEINFRA</t>
  </si>
  <si>
    <t>DEINFRA</t>
  </si>
  <si>
    <t>Treliça H8 Leve 6.0x4.2x4.2mm com 6 metros</t>
  </si>
  <si>
    <t>2.48</t>
  </si>
  <si>
    <t>2.51</t>
  </si>
  <si>
    <t>2.52</t>
  </si>
  <si>
    <t>2.53</t>
  </si>
  <si>
    <t>2.54</t>
  </si>
  <si>
    <t>2.55</t>
  </si>
  <si>
    <t>2.56</t>
  </si>
  <si>
    <t>2.57</t>
  </si>
  <si>
    <t>CABO DE COBRE FLEXÍVEL ISOLADO, 1,5 MM², ANTI-CHAMA 0,6/1,0 KV, PARA CIRCUITOS TERMINAIS - FORNECIMENTO E INSTALAÇÃO. AF_12/2015</t>
  </si>
  <si>
    <t>CABO DE COBRE FLEXÍVEL ISOLADO, 6 MM², ANTI-CHAMA 450/750 V, PARA CIRCUITOS TERMINAIS - FORNECIMENTO E INSTALAÇÃO. AF_12/2015</t>
  </si>
  <si>
    <t>3 ORÇAMENTOS</t>
  </si>
  <si>
    <t>Cabo Flexível PP 3x6,0mm Preto</t>
  </si>
  <si>
    <t>CAIXA D´ÁGUA EM POLIETILENO, 500 LITROS - FORNECIMENTO E INSTALAÇÃO. AF_06/2021</t>
  </si>
  <si>
    <t>ELETRODUTO RÍGIDO ROSCÁVEL, PVC, DN 25 MM (3/4"), PARA CIRCUITOS TERMINAIS, INSTALADO EM FORRO - FORNECIMENTO E INSTALAÇÃO. AF_12/2015</t>
  </si>
  <si>
    <t>DISJUNTOR MONOPOLAR TIPO DIN, CORRENTE NOMINAL DE 10A - FORNECIMENTO E INSTALAÇÃO. AF_10/2020</t>
  </si>
  <si>
    <t>2.38</t>
  </si>
  <si>
    <t>2.39</t>
  </si>
  <si>
    <t>2.40</t>
  </si>
  <si>
    <t>2.49</t>
  </si>
  <si>
    <t>2.50</t>
  </si>
  <si>
    <t>CAIXA D´ÁGUA EM POLIETILENO, 3000 LITROS - FORNECIMENTO E INSTALAÇÃO. AF_06/2021</t>
  </si>
  <si>
    <t>FORNECIMENTO E INSTALAÇÃO DE PLACA DE OBRA COM CHAPA GALVANIZADA E ESTRUTURA DE MADEIRA. AF_03/2022_PS</t>
  </si>
  <si>
    <t>BDI = 21,00%</t>
  </si>
  <si>
    <t>Base Orçamentária: SINAPI 02/2024 - Desonerado e SEI-DEINFRA 01/2021</t>
  </si>
  <si>
    <t>CAIXA PARA BOCA DE LOBO SIMPLES RETANGULAR, EM ALVENARIA COM BLOCOS DE CONCRETO ESTRUTURAL</t>
  </si>
  <si>
    <t>un.</t>
  </si>
  <si>
    <t>ASSENTAMENTO DE TUBO DE CONCRETO PARA REDES COLETORAS DE ÁGUAS PLUVIAIS, DIÂMETRO DE 400 MM, JUNTA RÍGIDA, INSTALADO EM LOCAL COM BAIXO NÍVEL DE INTERFERÊNCIAS (NÃO INCLUI FORNECIMENTO)</t>
  </si>
  <si>
    <t>1.9</t>
  </si>
  <si>
    <t xml:space="preserve">ESTACA HÉLICE CONTÍNUA, DIÂMETRO DE 30 CM, INCLUSO CONCRETO FCK=30MPA E ARMADURA MÍNIMA </t>
  </si>
  <si>
    <t>VALOR SEM BDI</t>
  </si>
  <si>
    <t>PREFEITURA MUNICIPAL DE MARACAJÁ</t>
  </si>
  <si>
    <t>OBRA:</t>
  </si>
  <si>
    <t>PAVILHÃO PÁTIO DE MÁQUINAS</t>
  </si>
  <si>
    <t>LOCAL:</t>
  </si>
  <si>
    <t>RUA GUEDES DE SOUZA MACHADO, S/N - Vila Beatriz - Maracajá/SC</t>
  </si>
  <si>
    <t>Objeto:</t>
  </si>
  <si>
    <t>Execução de estrutura pré-moldada, cobertura metálica e instalações do Pátio de Máquinas da Prefeitura Municipal de Maracajá.</t>
  </si>
  <si>
    <t>Data:14/08/2024</t>
  </si>
  <si>
    <t>SUPRAESTRUTURA</t>
  </si>
  <si>
    <t>DESCRIÇÃO DO SERVIÇOS (FORNECIMENTO E INSTALAÇÃO)</t>
  </si>
  <si>
    <t>VALOR.UN</t>
  </si>
  <si>
    <t>ESCAVAÇÃO MECANIZADA PARA BLOCO DE COROAMENTO OU SAPATA COM RETROESCAVADEIRA (INCLUINDO ESCAVAÇÃO PARA COLOCAÇÃO DE FÔRMAS). AF_01/2024</t>
  </si>
  <si>
    <t>BLOCO DE COROAMENTO + COFRE (200X80X60)+(88X63X85) CM - FABRICAÇÃO E MONTAGEM - VIDE PROJETO</t>
  </si>
  <si>
    <t>BLOCO DE COROAMENTO + COFRE (80X80X60)+(68X63X55)CM - FABRICAÇÃO E MONTAGEM - VIDE PROJETO</t>
  </si>
  <si>
    <t>ESCADA PREMOLDADA (584.50X120)CM - FABRICAÇÃO E MONTAGEM - VIDE PROJETO</t>
  </si>
  <si>
    <t>PILAR PRE MOLDADO 25X30 CM - FABRICAÇÃO E MONTAGEM - VIDE PROJETO</t>
  </si>
  <si>
    <t>PILAR PRE MOLDADO 25X50 CM - FABRICAÇÃO E MONTAGEM - VIDE PROJETO</t>
  </si>
  <si>
    <t>PILAR PRE MOLDADO 30X30 CM - FABRICAÇÃO E MONTAGEM - VIDE PROJETO</t>
  </si>
  <si>
    <t>VIGA PRE-MOLDADA 15X50 CM - FABRICAÇÃO E MONTAGEM - VIDE PROJETO</t>
  </si>
  <si>
    <t>VIGA PRE-MOLDADA 15X60 CM - FABRICAÇÃO E MONTAGEM - VIDE PROJETO</t>
  </si>
  <si>
    <t>VIGA PRE-MOLDADA 20X50 CM - FABRICAÇÃO E MONTAGEM - VIDE PROJETO</t>
  </si>
  <si>
    <t>1.10</t>
  </si>
  <si>
    <t>VIGA PRE-MOLDADA 25X50 CM - FABRICAÇÃO E MONTAGEM - VIDE PROJETO</t>
  </si>
  <si>
    <t>1.11</t>
  </si>
  <si>
    <t>VIGA PRE-MOLDADA 25X90 CM - FABRICAÇÃO E MONTAGEM - VIDE PROJETO</t>
  </si>
  <si>
    <t>1.12</t>
  </si>
  <si>
    <t>PLACA PAINEL PRE-MOLDADA 10X100X125 CM - FABRICAÇÃO E MONTAGEM - VIDE PROJETO</t>
  </si>
  <si>
    <t>PLACA PAINEL PRE-MOLDADA 10X100X145 CM - FABRICAÇÃO E MONTAGEM - VIDE PROJETO</t>
  </si>
  <si>
    <t>LAJE ALVEOLAR  - CARGA ACIDENTAL  300 KGF/M² - SEM CAPA</t>
  </si>
  <si>
    <t>1.14</t>
  </si>
  <si>
    <t>ESTRUTURA TRELIÇADA DE COBERTURA, TIPO FINK, COM LIGAÇÕES PARAFUSADAS, INCLUSOS PERFIS METÁLICOS, CHAPAS METÁLICAS, MÃO DE OBRA E TRANSPORTE COM GUINDASTE - FORNECIMENTO E INSTALAÇÃO. AF_01/2020_PSA</t>
  </si>
  <si>
    <t>1.15</t>
  </si>
  <si>
    <t>TELHAMENTO COM TELHA DE AÇO/ALUMÍNIO E = 0,5 MM, COM ATÉ 2 ÁGUAS, INCLUSO IÇAMENTO. AF_07/2019</t>
  </si>
  <si>
    <t>CALHA EM CHAPA DE AÇO GALVANIZADO NÚMERO 24, DESENVOLVIMENTO DE 100 CM , INCLUSO TRANSPORTE VERTICAL. AF_07/2019</t>
  </si>
  <si>
    <t>1.16</t>
  </si>
  <si>
    <t xml:space="preserve"> RUFO EM CHAPA DE AÇO GALVANIZADO NÚMERO 24, CORTE DE 25 CM, INCLUSO TRANSPORTE VERTICAL. AF_07/2019</t>
  </si>
  <si>
    <t>POLLA PRÉ MOLDADOS LTDA</t>
  </si>
  <si>
    <t>VALOR MEDIO:</t>
  </si>
  <si>
    <t>É</t>
  </si>
  <si>
    <t>SEVEN  PRÉ MOLDADOS</t>
  </si>
  <si>
    <t>JJ GONÇALVES CONSTRUÇÕES LTDA</t>
  </si>
  <si>
    <t>2.58</t>
  </si>
  <si>
    <t>2.59</t>
  </si>
  <si>
    <t>2.60</t>
  </si>
  <si>
    <t>2.61</t>
  </si>
  <si>
    <t>2.62</t>
  </si>
  <si>
    <t>1.13</t>
  </si>
  <si>
    <t xml:space="preserve">CRONOGRAMA GLOBAL </t>
  </si>
  <si>
    <t>Item</t>
  </si>
  <si>
    <t>Mês 01</t>
  </si>
  <si>
    <t>Mês 02</t>
  </si>
  <si>
    <t>Mês 03</t>
  </si>
  <si>
    <t>Mês 04</t>
  </si>
  <si>
    <t>TOTAL</t>
  </si>
  <si>
    <t>DESCRIÇÃO</t>
  </si>
  <si>
    <t>EXECUTADO</t>
  </si>
  <si>
    <r>
      <rPr>
        <b/>
        <sz val="9"/>
        <rFont val="Calibri"/>
        <family val="1"/>
      </rPr>
      <t>Acum.</t>
    </r>
  </si>
  <si>
    <r>
      <rPr>
        <b/>
        <sz val="9"/>
        <rFont val="Calibri"/>
        <family val="1"/>
      </rPr>
      <t>No mês</t>
    </r>
  </si>
  <si>
    <t>Responsável Técnico :                                              Guilherme Augusto T. Rocha - CAU/SC: A59229-3</t>
  </si>
  <si>
    <t xml:space="preserve">OBJETO: ORÇAMENTO PÁTIO DE MAQUINAS </t>
  </si>
  <si>
    <t>Data base: 02/2024</t>
  </si>
  <si>
    <t>Mês 05</t>
  </si>
  <si>
    <t>Mês 06</t>
  </si>
  <si>
    <t>1.17</t>
  </si>
  <si>
    <t>1.18</t>
  </si>
  <si>
    <t>1.19</t>
  </si>
  <si>
    <t>PROPOSTAS DE ORÇAMENTOS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</si>
</sst>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R$-416]&quot; &quot;#,##0.00;[Red]&quot;-&quot;[$R$-416]&quot; &quot;#,##0.00"/>
    <numFmt numFmtId="166" formatCode="&quot;R$&quot;\ #,##0.0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Roboto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4"/>
      <color theme="1"/>
      <name val="Calibri"/>
      <family val="2"/>
      <scheme val="minor"/>
    </font>
    <font>
      <b/>
      <sz val="14"/>
      <name val="Calibri"/>
      <family val="1"/>
    </font>
    <font>
      <b/>
      <sz val="10"/>
      <name val="Calibri"/>
      <family val="1"/>
    </font>
    <font>
      <b/>
      <sz val="10"/>
      <color rgb="FF000000"/>
      <name val="Times New Roman"/>
      <family val="1"/>
    </font>
    <font>
      <b/>
      <sz val="9"/>
      <name val="Calibri"/>
      <family val="1"/>
    </font>
    <font>
      <b/>
      <sz val="9"/>
      <name val="Calibri"/>
      <family val="2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rgb="FF000000"/>
      <name val="Times New Roman"/>
      <family val="1"/>
    </font>
    <font>
      <sz val="9"/>
      <name val="Calibri"/>
      <family val="1"/>
    </font>
    <font>
      <sz val="9"/>
      <name val="Calibri"/>
      <family val="2"/>
    </font>
    <font>
      <b/>
      <sz val="5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sz val="15"/>
      <color rgb="FF040C2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43" fontId="4" fillId="0" borderId="0" xfId="0" applyNumberFormat="1" applyFont="1"/>
    <xf numFmtId="0" fontId="6" fillId="0" borderId="0" xfId="1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5" fillId="0" borderId="1" xfId="3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5" fillId="0" borderId="1" xfId="2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164" fontId="6" fillId="0" borderId="1" xfId="3" applyFont="1" applyFill="1" applyBorder="1" applyAlignment="1">
      <alignment horizontal="center" vertical="center"/>
    </xf>
    <xf numFmtId="44" fontId="10" fillId="0" borderId="1" xfId="0" applyNumberFormat="1" applyFont="1" applyBorder="1" applyAlignment="1">
      <alignment horizontal="center" vertical="center"/>
    </xf>
    <xf numFmtId="44" fontId="6" fillId="0" borderId="1" xfId="3" applyNumberFormat="1" applyFont="1" applyFill="1" applyBorder="1" applyAlignment="1">
      <alignment horizontal="center" vertical="center"/>
    </xf>
    <xf numFmtId="164" fontId="6" fillId="0" borderId="1" xfId="3" applyFont="1" applyFill="1" applyBorder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2" fontId="5" fillId="0" borderId="1" xfId="5" applyNumberFormat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2" fontId="5" fillId="0" borderId="1" xfId="3" quotePrefix="1" applyNumberFormat="1" applyFont="1" applyFill="1" applyBorder="1" applyAlignment="1">
      <alignment horizontal="center" vertical="center"/>
    </xf>
    <xf numFmtId="2" fontId="5" fillId="0" borderId="1" xfId="6" applyNumberFormat="1" applyFont="1" applyFill="1" applyBorder="1" applyAlignment="1">
      <alignment horizontal="center" vertical="center"/>
    </xf>
    <xf numFmtId="4" fontId="6" fillId="0" borderId="1" xfId="7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10" fontId="6" fillId="3" borderId="1" xfId="12" applyNumberFormat="1" applyFont="1" applyFill="1" applyBorder="1" applyAlignment="1">
      <alignment horizontal="center" vertical="center"/>
    </xf>
    <xf numFmtId="14" fontId="6" fillId="3" borderId="1" xfId="12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6" fillId="0" borderId="3" xfId="1" applyFont="1" applyBorder="1" applyAlignment="1">
      <alignment vertical="center"/>
    </xf>
    <xf numFmtId="166" fontId="6" fillId="3" borderId="1" xfId="12" applyNumberFormat="1" applyFont="1" applyFill="1" applyBorder="1" applyAlignment="1">
      <alignment horizontal="center" vertical="center"/>
    </xf>
    <xf numFmtId="166" fontId="0" fillId="0" borderId="1" xfId="0" applyNumberFormat="1" applyBorder="1"/>
    <xf numFmtId="2" fontId="5" fillId="0" borderId="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6" fontId="9" fillId="0" borderId="6" xfId="0" applyNumberFormat="1" applyFont="1" applyBorder="1" applyAlignment="1">
      <alignment horizontal="center" vertical="center"/>
    </xf>
    <xf numFmtId="2" fontId="5" fillId="0" borderId="1" xfId="12" applyNumberFormat="1" applyFont="1" applyFill="1" applyBorder="1" applyAlignment="1">
      <alignment horizontal="center" vertical="center"/>
    </xf>
    <xf numFmtId="2" fontId="5" fillId="0" borderId="1" xfId="12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0" xfId="9" applyFont="1" applyAlignment="1">
      <alignment horizontal="center" vertical="center" wrapText="1"/>
    </xf>
    <xf numFmtId="1" fontId="8" fillId="0" borderId="0" xfId="0" applyNumberFormat="1" applyFont="1" applyAlignment="1">
      <alignment vertical="center"/>
    </xf>
    <xf numFmtId="2" fontId="8" fillId="0" borderId="0" xfId="8" applyNumberFormat="1" applyFont="1" applyFill="1" applyBorder="1" applyAlignment="1">
      <alignment vertical="center"/>
    </xf>
    <xf numFmtId="164" fontId="9" fillId="0" borderId="0" xfId="8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shrinkToFit="1"/>
    </xf>
    <xf numFmtId="2" fontId="14" fillId="0" borderId="0" xfId="8" applyNumberFormat="1" applyFont="1" applyFill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164" fontId="5" fillId="0" borderId="0" xfId="2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8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164" fontId="5" fillId="0" borderId="0" xfId="2" applyFont="1" applyFill="1" applyBorder="1" applyAlignment="1">
      <alignment horizontal="right" vertical="center"/>
    </xf>
    <xf numFmtId="2" fontId="0" fillId="0" borderId="0" xfId="8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1" fontId="24" fillId="0" borderId="1" xfId="0" applyNumberFormat="1" applyFont="1" applyBorder="1" applyAlignment="1">
      <alignment horizontal="center" vertical="center" shrinkToFit="1"/>
    </xf>
    <xf numFmtId="166" fontId="25" fillId="0" borderId="1" xfId="0" applyNumberFormat="1" applyFont="1" applyBorder="1" applyAlignment="1">
      <alignment horizontal="center" vertical="center" shrinkToFit="1"/>
    </xf>
    <xf numFmtId="166" fontId="25" fillId="4" borderId="1" xfId="0" applyNumberFormat="1" applyFont="1" applyFill="1" applyBorder="1" applyAlignment="1">
      <alignment horizontal="center" vertical="center" shrinkToFit="1"/>
    </xf>
    <xf numFmtId="9" fontId="25" fillId="0" borderId="1" xfId="0" applyNumberFormat="1" applyFont="1" applyBorder="1" applyAlignment="1">
      <alignment horizontal="center" vertical="center" shrinkToFit="1"/>
    </xf>
    <xf numFmtId="10" fontId="25" fillId="0" borderId="1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wrapText="1"/>
    </xf>
    <xf numFmtId="0" fontId="29" fillId="3" borderId="1" xfId="1" applyFont="1" applyFill="1" applyBorder="1" applyAlignment="1">
      <alignment horizontal="center" vertical="center"/>
    </xf>
    <xf numFmtId="0" fontId="30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44" fontId="10" fillId="0" borderId="1" xfId="0" applyNumberFormat="1" applyFont="1" applyBorder="1" applyAlignment="1">
      <alignment horizontal="right" vertical="center"/>
    </xf>
    <xf numFmtId="166" fontId="10" fillId="0" borderId="1" xfId="0" applyNumberFormat="1" applyFont="1" applyBorder="1" applyAlignment="1">
      <alignment horizontal="right" vertical="center"/>
    </xf>
    <xf numFmtId="164" fontId="6" fillId="3" borderId="1" xfId="2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9" applyFont="1" applyBorder="1" applyAlignment="1">
      <alignment horizontal="left" vertical="center" wrapText="1"/>
    </xf>
    <xf numFmtId="164" fontId="9" fillId="0" borderId="1" xfId="8" applyNumberFormat="1" applyFont="1" applyFill="1" applyBorder="1" applyAlignment="1" applyProtection="1">
      <alignment horizontal="center" vertical="center" wrapText="1"/>
    </xf>
    <xf numFmtId="0" fontId="8" fillId="0" borderId="1" xfId="8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8" fillId="0" borderId="1" xfId="8" applyNumberFormat="1" applyFont="1" applyFill="1" applyBorder="1" applyAlignment="1" applyProtection="1">
      <alignment horizontal="center" vertical="center"/>
    </xf>
    <xf numFmtId="165" fontId="5" fillId="0" borderId="1" xfId="9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shrinkToFit="1"/>
    </xf>
    <xf numFmtId="164" fontId="11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4" fillId="0" borderId="1" xfId="8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5" fillId="0" borderId="1" xfId="2" applyFont="1" applyFill="1" applyBorder="1" applyAlignment="1" applyProtection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2" fontId="0" fillId="0" borderId="1" xfId="8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32" fillId="0" borderId="0" xfId="0" applyFont="1"/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64" fontId="6" fillId="3" borderId="1" xfId="2" applyFont="1" applyFill="1" applyBorder="1" applyAlignment="1" applyProtection="1">
      <alignment horizontal="center" vertical="center"/>
      <protection locked="0"/>
    </xf>
    <xf numFmtId="4" fontId="5" fillId="5" borderId="1" xfId="0" applyNumberFormat="1" applyFont="1" applyFill="1" applyBorder="1" applyAlignment="1" applyProtection="1">
      <alignment horizontal="center" vertical="center"/>
      <protection locked="0"/>
    </xf>
    <xf numFmtId="44" fontId="13" fillId="5" borderId="1" xfId="11" applyFont="1" applyFill="1" applyBorder="1" applyAlignment="1" applyProtection="1">
      <alignment vertical="center"/>
      <protection locked="0"/>
    </xf>
    <xf numFmtId="164" fontId="5" fillId="5" borderId="1" xfId="3" applyFont="1" applyFill="1" applyBorder="1" applyAlignment="1" applyProtection="1">
      <alignment horizontal="center" vertical="center"/>
      <protection locked="0"/>
    </xf>
    <xf numFmtId="44" fontId="5" fillId="5" borderId="1" xfId="11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2" fontId="5" fillId="5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3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9" fontId="25" fillId="0" borderId="1" xfId="0" applyNumberFormat="1" applyFont="1" applyBorder="1" applyAlignment="1">
      <alignment horizontal="center" vertical="center" shrinkToFit="1"/>
    </xf>
    <xf numFmtId="166" fontId="26" fillId="0" borderId="1" xfId="0" quotePrefix="1" applyNumberFormat="1" applyFont="1" applyBorder="1" applyAlignment="1">
      <alignment horizontal="center" vertical="center" wrapText="1"/>
    </xf>
    <xf numFmtId="0" fontId="26" fillId="0" borderId="1" xfId="0" quotePrefix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3" fontId="17" fillId="0" borderId="10" xfId="13" applyFont="1" applyFill="1" applyBorder="1" applyAlignment="1">
      <alignment horizontal="right" vertical="center"/>
    </xf>
    <xf numFmtId="43" fontId="17" fillId="0" borderId="1" xfId="13" applyFont="1" applyFill="1" applyBorder="1" applyAlignment="1">
      <alignment horizontal="right" vertical="center"/>
    </xf>
    <xf numFmtId="43" fontId="16" fillId="0" borderId="1" xfId="13" applyFont="1" applyFill="1" applyBorder="1" applyAlignment="1">
      <alignment horizontal="left" vertical="center" wrapText="1"/>
    </xf>
    <xf numFmtId="43" fontId="16" fillId="0" borderId="1" xfId="13" applyFont="1" applyFill="1" applyBorder="1" applyAlignment="1">
      <alignment horizontal="left" vertical="center"/>
    </xf>
    <xf numFmtId="0" fontId="31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3" fontId="17" fillId="0" borderId="1" xfId="13" applyFont="1" applyFill="1" applyBorder="1" applyAlignment="1">
      <alignment horizontal="center" vertical="center"/>
    </xf>
    <xf numFmtId="43" fontId="16" fillId="0" borderId="1" xfId="13" applyFont="1" applyFill="1" applyBorder="1" applyAlignment="1">
      <alignment horizontal="center" vertical="center"/>
    </xf>
    <xf numFmtId="43" fontId="17" fillId="0" borderId="1" xfId="13" applyFont="1" applyFill="1" applyBorder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</cellXfs>
  <cellStyles count="14">
    <cellStyle name="Moeda" xfId="11" builtinId="4"/>
    <cellStyle name="Normal" xfId="0" builtinId="0"/>
    <cellStyle name="Normal 2" xfId="9" xr:uid="{00000000-0005-0000-0000-000002000000}"/>
    <cellStyle name="Normal 2 2 2" xfId="10" xr:uid="{00000000-0005-0000-0000-000003000000}"/>
    <cellStyle name="Normal 2 2 2 2" xfId="1" xr:uid="{00000000-0005-0000-0000-000004000000}"/>
    <cellStyle name="Normal 2 3" xfId="4" xr:uid="{00000000-0005-0000-0000-000005000000}"/>
    <cellStyle name="Porcentagem 2" xfId="7" xr:uid="{00000000-0005-0000-0000-000006000000}"/>
    <cellStyle name="Vírgula" xfId="8" builtinId="3"/>
    <cellStyle name="Vírgula 2" xfId="5" xr:uid="{00000000-0005-0000-0000-000008000000}"/>
    <cellStyle name="Vírgula 2 2" xfId="6" xr:uid="{00000000-0005-0000-0000-000009000000}"/>
    <cellStyle name="Vírgula 4" xfId="3" xr:uid="{00000000-0005-0000-0000-00000A000000}"/>
    <cellStyle name="Vírgula 4 2" xfId="13" xr:uid="{00000000-0005-0000-0000-00000B000000}"/>
    <cellStyle name="Vírgula 5 2 3" xfId="2" xr:uid="{00000000-0005-0000-0000-00000C000000}"/>
    <cellStyle name="Vírgula 5 2 3 2" xfId="12" xr:uid="{00000000-0005-0000-0000-00000D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60961</xdr:colOff>
      <xdr:row>37</xdr:row>
      <xdr:rowOff>62484</xdr:rowOff>
    </xdr:from>
    <xdr:ext cx="67310" cy="85725"/>
    <xdr:grpSp>
      <xdr:nvGrpSpPr>
        <xdr:cNvPr id="6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15392131"/>
          <a:ext cx="67310" cy="85725"/>
          <a:chOff x="0" y="0"/>
          <a:chExt cx="67310" cy="85725"/>
        </a:xfrm>
      </xdr:grpSpPr>
      <xdr:pic>
        <xdr:nvPicPr>
          <xdr:cNvPr id="7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8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9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79</xdr:row>
      <xdr:rowOff>0</xdr:rowOff>
    </xdr:from>
    <xdr:ext cx="67310" cy="85725"/>
    <xdr:grpSp>
      <xdr:nvGrpSpPr>
        <xdr:cNvPr id="10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7472471"/>
          <a:ext cx="67310" cy="85725"/>
          <a:chOff x="0" y="0"/>
          <a:chExt cx="67310" cy="85725"/>
        </a:xfrm>
      </xdr:grpSpPr>
      <xdr:pic>
        <xdr:nvPicPr>
          <xdr:cNvPr id="11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12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13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82</xdr:row>
      <xdr:rowOff>0</xdr:rowOff>
    </xdr:from>
    <xdr:ext cx="67310" cy="85725"/>
    <xdr:grpSp>
      <xdr:nvGrpSpPr>
        <xdr:cNvPr id="14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9059224"/>
          <a:ext cx="67310" cy="85725"/>
          <a:chOff x="0" y="0"/>
          <a:chExt cx="67310" cy="85725"/>
        </a:xfrm>
      </xdr:grpSpPr>
      <xdr:pic>
        <xdr:nvPicPr>
          <xdr:cNvPr id="15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16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17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82</xdr:row>
      <xdr:rowOff>0</xdr:rowOff>
    </xdr:from>
    <xdr:ext cx="67310" cy="85725"/>
    <xdr:grpSp>
      <xdr:nvGrpSpPr>
        <xdr:cNvPr id="18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9059224"/>
          <a:ext cx="67310" cy="85725"/>
          <a:chOff x="0" y="0"/>
          <a:chExt cx="67310" cy="85725"/>
        </a:xfrm>
      </xdr:grpSpPr>
      <xdr:pic>
        <xdr:nvPicPr>
          <xdr:cNvPr id="19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20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21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1"/>
  <sheetViews>
    <sheetView tabSelected="1" zoomScale="85" zoomScaleNormal="85" workbookViewId="0">
      <selection activeCell="G9" sqref="G9"/>
    </sheetView>
  </sheetViews>
  <sheetFormatPr defaultRowHeight="14.4" x14ac:dyDescent="0.3"/>
  <cols>
    <col min="1" max="1" width="5.5546875" customWidth="1"/>
    <col min="2" max="2" width="13.33203125" customWidth="1"/>
    <col min="3" max="3" width="15.5546875" customWidth="1"/>
    <col min="4" max="4" width="52.33203125" customWidth="1"/>
    <col min="5" max="5" width="11.5546875" customWidth="1"/>
    <col min="6" max="6" width="9.88671875" customWidth="1"/>
    <col min="7" max="7" width="14.109375" customWidth="1"/>
    <col min="8" max="8" width="14.33203125" customWidth="1"/>
    <col min="9" max="9" width="17.5546875" customWidth="1"/>
    <col min="11" max="11" width="11.5546875" bestFit="1" customWidth="1"/>
  </cols>
  <sheetData>
    <row r="1" spans="1:12" x14ac:dyDescent="0.3">
      <c r="A1" s="120" t="s">
        <v>74</v>
      </c>
      <c r="B1" s="120"/>
      <c r="C1" s="120"/>
      <c r="D1" s="18"/>
      <c r="E1" s="19"/>
      <c r="F1" s="20"/>
      <c r="G1" s="20"/>
      <c r="H1" s="20"/>
      <c r="I1" s="21"/>
    </row>
    <row r="2" spans="1:12" x14ac:dyDescent="0.3">
      <c r="A2" s="120" t="s">
        <v>227</v>
      </c>
      <c r="B2" s="120"/>
      <c r="C2" s="120"/>
      <c r="D2" s="120"/>
      <c r="E2" s="19"/>
      <c r="F2" s="20"/>
      <c r="G2" s="20"/>
      <c r="H2" s="20"/>
      <c r="I2" s="21"/>
    </row>
    <row r="3" spans="1:12" ht="17.25" customHeight="1" x14ac:dyDescent="0.3">
      <c r="A3" s="120" t="s">
        <v>160</v>
      </c>
      <c r="B3" s="120"/>
      <c r="C3" s="120"/>
      <c r="D3" s="120"/>
      <c r="E3" s="19"/>
      <c r="F3" s="22" t="s">
        <v>16</v>
      </c>
      <c r="G3" s="23"/>
      <c r="H3" s="23"/>
      <c r="I3" s="24"/>
    </row>
    <row r="4" spans="1:12" x14ac:dyDescent="0.3">
      <c r="A4" s="120" t="s">
        <v>17</v>
      </c>
      <c r="B4" s="120"/>
      <c r="C4" s="120"/>
      <c r="D4" s="25"/>
      <c r="E4" s="26"/>
      <c r="F4" s="27"/>
      <c r="G4" s="27"/>
      <c r="H4" s="27"/>
      <c r="I4" s="28">
        <v>0.8</v>
      </c>
    </row>
    <row r="5" spans="1:12" ht="15" customHeight="1" x14ac:dyDescent="0.3">
      <c r="A5" s="122" t="s">
        <v>73</v>
      </c>
      <c r="B5" s="122"/>
      <c r="C5" s="122"/>
      <c r="D5" s="122"/>
      <c r="E5" s="122"/>
      <c r="F5" s="122"/>
      <c r="G5" s="122"/>
      <c r="H5" s="122"/>
      <c r="I5" s="122"/>
      <c r="J5" s="4"/>
      <c r="K5" s="4"/>
      <c r="L5" s="4"/>
    </row>
    <row r="6" spans="1:12" ht="27.6" x14ac:dyDescent="0.3">
      <c r="A6" s="5" t="s">
        <v>11</v>
      </c>
      <c r="B6" s="5" t="s">
        <v>12</v>
      </c>
      <c r="C6" s="5" t="s">
        <v>13</v>
      </c>
      <c r="D6" s="5" t="s">
        <v>10</v>
      </c>
      <c r="E6" s="5" t="s">
        <v>7</v>
      </c>
      <c r="F6" s="5" t="s">
        <v>6</v>
      </c>
      <c r="G6" s="5" t="s">
        <v>8</v>
      </c>
      <c r="H6" s="6" t="s">
        <v>166</v>
      </c>
      <c r="I6" s="5" t="s">
        <v>9</v>
      </c>
    </row>
    <row r="7" spans="1:12" x14ac:dyDescent="0.3">
      <c r="A7" s="7">
        <v>1</v>
      </c>
      <c r="B7" s="7"/>
      <c r="C7" s="7"/>
      <c r="D7" s="7" t="s">
        <v>119</v>
      </c>
      <c r="E7" s="7"/>
      <c r="F7" s="79"/>
      <c r="G7" s="79"/>
      <c r="H7" s="7"/>
      <c r="I7" s="14"/>
    </row>
    <row r="8" spans="1:12" ht="41.4" x14ac:dyDescent="0.3">
      <c r="A8" s="5" t="s">
        <v>2</v>
      </c>
      <c r="B8" s="34" t="s">
        <v>15</v>
      </c>
      <c r="C8" s="34" t="s">
        <v>147</v>
      </c>
      <c r="D8" s="33" t="s">
        <v>179</v>
      </c>
      <c r="E8" s="5">
        <v>26</v>
      </c>
      <c r="F8" s="5" t="s">
        <v>45</v>
      </c>
      <c r="G8" s="111"/>
      <c r="H8" s="8">
        <f t="shared" ref="H8:H21" si="0">G8</f>
        <v>0</v>
      </c>
      <c r="I8" s="47">
        <f t="shared" ref="I8:I21" si="1">E8*H8</f>
        <v>0</v>
      </c>
      <c r="K8" s="110"/>
    </row>
    <row r="9" spans="1:12" ht="41.4" x14ac:dyDescent="0.3">
      <c r="A9" s="5" t="s">
        <v>3</v>
      </c>
      <c r="B9" s="34" t="s">
        <v>15</v>
      </c>
      <c r="C9" s="34" t="s">
        <v>147</v>
      </c>
      <c r="D9" s="33" t="s">
        <v>180</v>
      </c>
      <c r="E9" s="5">
        <v>5</v>
      </c>
      <c r="F9" s="5" t="s">
        <v>45</v>
      </c>
      <c r="G9" s="111"/>
      <c r="H9" s="8">
        <f t="shared" si="0"/>
        <v>0</v>
      </c>
      <c r="I9" s="47">
        <f t="shared" si="1"/>
        <v>0</v>
      </c>
    </row>
    <row r="10" spans="1:12" ht="27.6" x14ac:dyDescent="0.3">
      <c r="A10" s="5" t="s">
        <v>4</v>
      </c>
      <c r="B10" s="34" t="s">
        <v>15</v>
      </c>
      <c r="C10" s="34" t="s">
        <v>147</v>
      </c>
      <c r="D10" s="33" t="s">
        <v>181</v>
      </c>
      <c r="E10" s="5">
        <v>1</v>
      </c>
      <c r="F10" s="5" t="s">
        <v>45</v>
      </c>
      <c r="G10" s="111"/>
      <c r="H10" s="8">
        <f t="shared" si="0"/>
        <v>0</v>
      </c>
      <c r="I10" s="47">
        <f t="shared" si="1"/>
        <v>0</v>
      </c>
    </row>
    <row r="11" spans="1:12" ht="27.6" x14ac:dyDescent="0.3">
      <c r="A11" s="5" t="s">
        <v>5</v>
      </c>
      <c r="B11" s="34" t="s">
        <v>15</v>
      </c>
      <c r="C11" s="34" t="s">
        <v>147</v>
      </c>
      <c r="D11" s="33" t="s">
        <v>182</v>
      </c>
      <c r="E11" s="42">
        <v>33</v>
      </c>
      <c r="F11" s="5" t="s">
        <v>48</v>
      </c>
      <c r="G11" s="111"/>
      <c r="H11" s="8">
        <f t="shared" si="0"/>
        <v>0</v>
      </c>
      <c r="I11" s="47">
        <f t="shared" si="1"/>
        <v>0</v>
      </c>
    </row>
    <row r="12" spans="1:12" ht="27.6" x14ac:dyDescent="0.3">
      <c r="A12" s="5" t="s">
        <v>27</v>
      </c>
      <c r="B12" s="34" t="s">
        <v>15</v>
      </c>
      <c r="C12" s="34" t="s">
        <v>147</v>
      </c>
      <c r="D12" s="33" t="s">
        <v>183</v>
      </c>
      <c r="E12" s="32">
        <v>179.65</v>
      </c>
      <c r="F12" s="5" t="s">
        <v>48</v>
      </c>
      <c r="G12" s="111"/>
      <c r="H12" s="8">
        <f t="shared" si="0"/>
        <v>0</v>
      </c>
      <c r="I12" s="47">
        <f t="shared" si="1"/>
        <v>0</v>
      </c>
    </row>
    <row r="13" spans="1:12" ht="27.6" x14ac:dyDescent="0.3">
      <c r="A13" s="5" t="s">
        <v>14</v>
      </c>
      <c r="B13" s="34" t="s">
        <v>15</v>
      </c>
      <c r="C13" s="34" t="s">
        <v>147</v>
      </c>
      <c r="D13" s="33" t="s">
        <v>184</v>
      </c>
      <c r="E13" s="42">
        <v>3.3</v>
      </c>
      <c r="F13" s="5" t="s">
        <v>48</v>
      </c>
      <c r="G13" s="111"/>
      <c r="H13" s="8">
        <f t="shared" si="0"/>
        <v>0</v>
      </c>
      <c r="I13" s="47">
        <f t="shared" si="1"/>
        <v>0</v>
      </c>
    </row>
    <row r="14" spans="1:12" ht="27.6" x14ac:dyDescent="0.3">
      <c r="A14" s="5" t="s">
        <v>28</v>
      </c>
      <c r="B14" s="34" t="s">
        <v>15</v>
      </c>
      <c r="C14" s="34" t="s">
        <v>147</v>
      </c>
      <c r="D14" s="33" t="s">
        <v>185</v>
      </c>
      <c r="E14" s="32">
        <v>69.819999999999993</v>
      </c>
      <c r="F14" s="5" t="s">
        <v>48</v>
      </c>
      <c r="G14" s="111"/>
      <c r="H14" s="8">
        <f t="shared" si="0"/>
        <v>0</v>
      </c>
      <c r="I14" s="47">
        <f t="shared" si="1"/>
        <v>0</v>
      </c>
    </row>
    <row r="15" spans="1:12" ht="27.6" x14ac:dyDescent="0.3">
      <c r="A15" s="5" t="s">
        <v>126</v>
      </c>
      <c r="B15" s="34" t="s">
        <v>15</v>
      </c>
      <c r="C15" s="34" t="s">
        <v>147</v>
      </c>
      <c r="D15" s="33" t="s">
        <v>186</v>
      </c>
      <c r="E15" s="32">
        <v>175.24</v>
      </c>
      <c r="F15" s="5" t="s">
        <v>48</v>
      </c>
      <c r="G15" s="111"/>
      <c r="H15" s="8">
        <f t="shared" si="0"/>
        <v>0</v>
      </c>
      <c r="I15" s="47">
        <f t="shared" si="1"/>
        <v>0</v>
      </c>
    </row>
    <row r="16" spans="1:12" ht="27.6" x14ac:dyDescent="0.3">
      <c r="A16" s="5" t="s">
        <v>164</v>
      </c>
      <c r="B16" s="34" t="s">
        <v>15</v>
      </c>
      <c r="C16" s="34" t="s">
        <v>147</v>
      </c>
      <c r="D16" s="33" t="s">
        <v>187</v>
      </c>
      <c r="E16" s="32">
        <v>24.96</v>
      </c>
      <c r="F16" s="5" t="s">
        <v>48</v>
      </c>
      <c r="G16" s="111"/>
      <c r="H16" s="8">
        <f t="shared" si="0"/>
        <v>0</v>
      </c>
      <c r="I16" s="47">
        <f t="shared" si="1"/>
        <v>0</v>
      </c>
    </row>
    <row r="17" spans="1:15" ht="27.6" x14ac:dyDescent="0.3">
      <c r="A17" s="5" t="s">
        <v>188</v>
      </c>
      <c r="B17" s="34" t="s">
        <v>15</v>
      </c>
      <c r="C17" s="34" t="s">
        <v>147</v>
      </c>
      <c r="D17" s="33" t="s">
        <v>189</v>
      </c>
      <c r="E17" s="32">
        <v>4.4800000000000004</v>
      </c>
      <c r="F17" s="5" t="s">
        <v>48</v>
      </c>
      <c r="G17" s="111"/>
      <c r="H17" s="8">
        <f t="shared" si="0"/>
        <v>0</v>
      </c>
      <c r="I17" s="47">
        <f t="shared" si="1"/>
        <v>0</v>
      </c>
    </row>
    <row r="18" spans="1:15" ht="27.6" x14ac:dyDescent="0.3">
      <c r="A18" s="5" t="s">
        <v>190</v>
      </c>
      <c r="B18" s="34" t="s">
        <v>15</v>
      </c>
      <c r="C18" s="34" t="s">
        <v>147</v>
      </c>
      <c r="D18" s="33" t="s">
        <v>191</v>
      </c>
      <c r="E18" s="32">
        <v>23.17</v>
      </c>
      <c r="F18" s="5" t="s">
        <v>48</v>
      </c>
      <c r="G18" s="111"/>
      <c r="H18" s="8">
        <f t="shared" si="0"/>
        <v>0</v>
      </c>
      <c r="I18" s="47">
        <f t="shared" si="1"/>
        <v>0</v>
      </c>
    </row>
    <row r="19" spans="1:15" ht="27.6" x14ac:dyDescent="0.3">
      <c r="A19" s="5" t="s">
        <v>192</v>
      </c>
      <c r="B19" s="34" t="s">
        <v>15</v>
      </c>
      <c r="C19" s="34" t="s">
        <v>147</v>
      </c>
      <c r="D19" s="33" t="s">
        <v>193</v>
      </c>
      <c r="E19" s="32">
        <v>526.44000000000005</v>
      </c>
      <c r="F19" s="5" t="s">
        <v>48</v>
      </c>
      <c r="G19" s="111"/>
      <c r="H19" s="8">
        <f t="shared" si="0"/>
        <v>0</v>
      </c>
      <c r="I19" s="47">
        <f t="shared" si="1"/>
        <v>0</v>
      </c>
    </row>
    <row r="20" spans="1:15" ht="27.6" x14ac:dyDescent="0.3">
      <c r="A20" s="5" t="s">
        <v>213</v>
      </c>
      <c r="B20" s="34" t="s">
        <v>15</v>
      </c>
      <c r="C20" s="34" t="s">
        <v>147</v>
      </c>
      <c r="D20" s="33" t="s">
        <v>194</v>
      </c>
      <c r="E20" s="42">
        <v>54.34</v>
      </c>
      <c r="F20" s="5" t="s">
        <v>48</v>
      </c>
      <c r="G20" s="111"/>
      <c r="H20" s="8">
        <f t="shared" si="0"/>
        <v>0</v>
      </c>
      <c r="I20" s="47">
        <f t="shared" si="1"/>
        <v>0</v>
      </c>
      <c r="N20" s="48"/>
      <c r="O20" s="48"/>
    </row>
    <row r="21" spans="1:15" ht="27.6" x14ac:dyDescent="0.3">
      <c r="A21" s="5" t="s">
        <v>196</v>
      </c>
      <c r="B21" s="34" t="s">
        <v>15</v>
      </c>
      <c r="C21" s="34" t="s">
        <v>147</v>
      </c>
      <c r="D21" s="33" t="s">
        <v>195</v>
      </c>
      <c r="E21" s="32">
        <v>103.4</v>
      </c>
      <c r="F21" s="5" t="s">
        <v>59</v>
      </c>
      <c r="G21" s="111"/>
      <c r="H21" s="8">
        <f t="shared" si="0"/>
        <v>0</v>
      </c>
      <c r="I21" s="47">
        <f t="shared" si="1"/>
        <v>0</v>
      </c>
    </row>
    <row r="22" spans="1:15" x14ac:dyDescent="0.3">
      <c r="A22" s="5"/>
      <c r="B22" s="5"/>
      <c r="C22" s="5"/>
      <c r="D22" s="5"/>
      <c r="E22" s="5"/>
      <c r="F22" s="5"/>
      <c r="G22" s="112"/>
      <c r="H22" s="15" t="s">
        <v>121</v>
      </c>
      <c r="I22" s="16">
        <f>SUM(I8:I21)</f>
        <v>0</v>
      </c>
    </row>
    <row r="23" spans="1:15" ht="20.25" customHeight="1" x14ac:dyDescent="0.3">
      <c r="A23" s="7">
        <v>2</v>
      </c>
      <c r="B23" s="7"/>
      <c r="C23" s="7"/>
      <c r="D23" s="7" t="s">
        <v>122</v>
      </c>
      <c r="E23" s="7"/>
      <c r="F23" s="79"/>
      <c r="G23" s="113"/>
      <c r="H23" s="7" t="s">
        <v>159</v>
      </c>
      <c r="I23" s="14"/>
    </row>
    <row r="24" spans="1:15" ht="60.75" customHeight="1" x14ac:dyDescent="0.3">
      <c r="A24" s="5" t="s">
        <v>75</v>
      </c>
      <c r="B24" s="34">
        <v>103689</v>
      </c>
      <c r="C24" s="80" t="s">
        <v>0</v>
      </c>
      <c r="D24" s="81" t="s">
        <v>158</v>
      </c>
      <c r="E24" s="9" t="s">
        <v>1</v>
      </c>
      <c r="F24" s="82">
        <v>2</v>
      </c>
      <c r="G24" s="114"/>
      <c r="H24" s="8">
        <f>G24*1.21</f>
        <v>0</v>
      </c>
      <c r="I24" s="11">
        <f t="shared" ref="I24" si="2">F24*H24</f>
        <v>0</v>
      </c>
    </row>
    <row r="25" spans="1:15" ht="60.75" customHeight="1" x14ac:dyDescent="0.3">
      <c r="A25" s="5" t="s">
        <v>76</v>
      </c>
      <c r="B25" s="10">
        <v>96521</v>
      </c>
      <c r="C25" s="10" t="s">
        <v>0</v>
      </c>
      <c r="D25" s="35" t="s">
        <v>178</v>
      </c>
      <c r="E25" s="5">
        <v>70</v>
      </c>
      <c r="F25" s="10" t="s">
        <v>22</v>
      </c>
      <c r="G25" s="111"/>
      <c r="H25" s="8">
        <f t="shared" ref="H25:H29" si="3">G25*1.21</f>
        <v>0</v>
      </c>
      <c r="I25" s="47">
        <f>E25*H25</f>
        <v>0</v>
      </c>
    </row>
    <row r="26" spans="1:15" ht="76.5" customHeight="1" x14ac:dyDescent="0.3">
      <c r="A26" s="5" t="s">
        <v>77</v>
      </c>
      <c r="B26" s="34">
        <v>100778</v>
      </c>
      <c r="C26" s="34" t="s">
        <v>0</v>
      </c>
      <c r="D26" s="33" t="s">
        <v>197</v>
      </c>
      <c r="E26" s="30">
        <v>10095.34</v>
      </c>
      <c r="F26" s="9" t="s">
        <v>132</v>
      </c>
      <c r="G26" s="111"/>
      <c r="H26" s="8">
        <f t="shared" si="3"/>
        <v>0</v>
      </c>
      <c r="I26" s="47">
        <f t="shared" ref="I26:I85" si="4">E26*H26</f>
        <v>0</v>
      </c>
    </row>
    <row r="27" spans="1:15" ht="41.4" x14ac:dyDescent="0.3">
      <c r="A27" s="5" t="s">
        <v>78</v>
      </c>
      <c r="B27" s="34">
        <v>94213</v>
      </c>
      <c r="C27" s="34" t="s">
        <v>0</v>
      </c>
      <c r="D27" s="33" t="s">
        <v>199</v>
      </c>
      <c r="E27" s="32">
        <v>954.88</v>
      </c>
      <c r="F27" s="9" t="s">
        <v>59</v>
      </c>
      <c r="G27" s="111"/>
      <c r="H27" s="8">
        <f t="shared" si="3"/>
        <v>0</v>
      </c>
      <c r="I27" s="47">
        <f t="shared" si="4"/>
        <v>0</v>
      </c>
    </row>
    <row r="28" spans="1:15" ht="46.5" customHeight="1" x14ac:dyDescent="0.3">
      <c r="A28" s="5" t="s">
        <v>79</v>
      </c>
      <c r="B28" s="34">
        <v>94229</v>
      </c>
      <c r="C28" s="34" t="s">
        <v>0</v>
      </c>
      <c r="D28" s="33" t="s">
        <v>200</v>
      </c>
      <c r="E28" s="32">
        <v>108.98</v>
      </c>
      <c r="F28" s="9" t="s">
        <v>48</v>
      </c>
      <c r="G28" s="111"/>
      <c r="H28" s="8">
        <f t="shared" si="3"/>
        <v>0</v>
      </c>
      <c r="I28" s="47">
        <f t="shared" si="4"/>
        <v>0</v>
      </c>
    </row>
    <row r="29" spans="1:15" ht="41.4" x14ac:dyDescent="0.3">
      <c r="A29" s="5" t="s">
        <v>80</v>
      </c>
      <c r="B29" s="34">
        <v>94231</v>
      </c>
      <c r="C29" s="34" t="s">
        <v>0</v>
      </c>
      <c r="D29" s="33" t="s">
        <v>202</v>
      </c>
      <c r="E29" s="32">
        <v>49.7</v>
      </c>
      <c r="F29" s="9" t="s">
        <v>48</v>
      </c>
      <c r="G29" s="111"/>
      <c r="H29" s="8">
        <f t="shared" si="3"/>
        <v>0</v>
      </c>
      <c r="I29" s="47">
        <f t="shared" si="4"/>
        <v>0</v>
      </c>
    </row>
    <row r="30" spans="1:15" s="1" customFormat="1" ht="41.4" x14ac:dyDescent="0.3">
      <c r="A30" s="5" t="s">
        <v>81</v>
      </c>
      <c r="B30" s="83">
        <v>97956</v>
      </c>
      <c r="C30" s="10" t="s">
        <v>0</v>
      </c>
      <c r="D30" s="33" t="s">
        <v>161</v>
      </c>
      <c r="E30" s="84">
        <v>4</v>
      </c>
      <c r="F30" s="85" t="s">
        <v>162</v>
      </c>
      <c r="G30" s="115"/>
      <c r="H30" s="8">
        <f t="shared" ref="H30:H84" si="5">G30*1.21</f>
        <v>0</v>
      </c>
      <c r="I30" s="47">
        <f t="shared" si="4"/>
        <v>0</v>
      </c>
      <c r="K30" s="49"/>
    </row>
    <row r="31" spans="1:15" s="1" customFormat="1" ht="69" x14ac:dyDescent="0.3">
      <c r="A31" s="5" t="s">
        <v>82</v>
      </c>
      <c r="B31" s="83">
        <v>92809</v>
      </c>
      <c r="C31" s="10" t="s">
        <v>0</v>
      </c>
      <c r="D31" s="86" t="s">
        <v>163</v>
      </c>
      <c r="E31" s="87">
        <v>53</v>
      </c>
      <c r="F31" s="85" t="s">
        <v>32</v>
      </c>
      <c r="G31" s="115"/>
      <c r="H31" s="8">
        <f t="shared" si="5"/>
        <v>0</v>
      </c>
      <c r="I31" s="47">
        <f t="shared" si="4"/>
        <v>0</v>
      </c>
      <c r="K31" s="50"/>
    </row>
    <row r="32" spans="1:15" s="1" customFormat="1" ht="29.25" customHeight="1" x14ac:dyDescent="0.3">
      <c r="A32" s="5" t="s">
        <v>83</v>
      </c>
      <c r="B32" s="34" t="s">
        <v>19</v>
      </c>
      <c r="C32" s="19" t="s">
        <v>18</v>
      </c>
      <c r="D32" s="34" t="s">
        <v>21</v>
      </c>
      <c r="E32" s="82">
        <v>8</v>
      </c>
      <c r="F32" s="88" t="s">
        <v>22</v>
      </c>
      <c r="G32" s="114"/>
      <c r="H32" s="8">
        <f t="shared" si="5"/>
        <v>0</v>
      </c>
      <c r="I32" s="47">
        <f t="shared" si="4"/>
        <v>0</v>
      </c>
      <c r="K32" s="51"/>
    </row>
    <row r="33" spans="1:11" s="1" customFormat="1" ht="33.75" customHeight="1" x14ac:dyDescent="0.3">
      <c r="A33" s="5" t="s">
        <v>84</v>
      </c>
      <c r="B33" s="34" t="s">
        <v>20</v>
      </c>
      <c r="C33" s="89" t="s">
        <v>18</v>
      </c>
      <c r="D33" s="34" t="s">
        <v>23</v>
      </c>
      <c r="E33" s="82">
        <v>7</v>
      </c>
      <c r="F33" s="88" t="s">
        <v>22</v>
      </c>
      <c r="G33" s="114"/>
      <c r="H33" s="8">
        <f t="shared" si="5"/>
        <v>0</v>
      </c>
      <c r="I33" s="47">
        <f t="shared" si="4"/>
        <v>0</v>
      </c>
      <c r="K33" s="51"/>
    </row>
    <row r="34" spans="1:11" s="1" customFormat="1" ht="22.5" customHeight="1" x14ac:dyDescent="0.3">
      <c r="A34" s="5" t="s">
        <v>85</v>
      </c>
      <c r="B34" s="34" t="s">
        <v>15</v>
      </c>
      <c r="C34" s="34" t="s">
        <v>15</v>
      </c>
      <c r="D34" s="90" t="s">
        <v>24</v>
      </c>
      <c r="E34" s="82">
        <v>1</v>
      </c>
      <c r="F34" s="80" t="s">
        <v>25</v>
      </c>
      <c r="G34" s="114"/>
      <c r="H34" s="8">
        <f t="shared" si="5"/>
        <v>0</v>
      </c>
      <c r="I34" s="47">
        <f t="shared" si="4"/>
        <v>0</v>
      </c>
      <c r="K34" s="51"/>
    </row>
    <row r="35" spans="1:11" s="1" customFormat="1" ht="30.75" customHeight="1" x14ac:dyDescent="0.3">
      <c r="A35" s="5" t="s">
        <v>86</v>
      </c>
      <c r="B35" s="91">
        <v>86883</v>
      </c>
      <c r="C35" s="80" t="s">
        <v>0</v>
      </c>
      <c r="D35" s="80" t="s">
        <v>69</v>
      </c>
      <c r="E35" s="92">
        <v>2</v>
      </c>
      <c r="F35" s="80" t="s">
        <v>29</v>
      </c>
      <c r="G35" s="116"/>
      <c r="H35" s="8">
        <f t="shared" si="5"/>
        <v>0</v>
      </c>
      <c r="I35" s="47">
        <f t="shared" si="4"/>
        <v>0</v>
      </c>
      <c r="K35" s="52"/>
    </row>
    <row r="36" spans="1:11" s="1" customFormat="1" ht="36.75" customHeight="1" x14ac:dyDescent="0.3">
      <c r="A36" s="5" t="s">
        <v>87</v>
      </c>
      <c r="B36" s="91">
        <v>86886</v>
      </c>
      <c r="C36" s="80" t="s">
        <v>0</v>
      </c>
      <c r="D36" s="93" t="s">
        <v>123</v>
      </c>
      <c r="E36" s="92">
        <v>3</v>
      </c>
      <c r="F36" s="80" t="s">
        <v>29</v>
      </c>
      <c r="G36" s="116"/>
      <c r="H36" s="8">
        <f t="shared" si="5"/>
        <v>0</v>
      </c>
      <c r="I36" s="47">
        <f t="shared" si="4"/>
        <v>0</v>
      </c>
      <c r="K36" s="52"/>
    </row>
    <row r="37" spans="1:11" s="1" customFormat="1" ht="54" customHeight="1" x14ac:dyDescent="0.3">
      <c r="A37" s="5" t="s">
        <v>88</v>
      </c>
      <c r="B37" s="91">
        <v>86888</v>
      </c>
      <c r="C37" s="80" t="s">
        <v>0</v>
      </c>
      <c r="D37" s="80" t="s">
        <v>68</v>
      </c>
      <c r="E37" s="92">
        <v>1</v>
      </c>
      <c r="F37" s="80" t="s">
        <v>29</v>
      </c>
      <c r="G37" s="116"/>
      <c r="H37" s="8">
        <f t="shared" si="5"/>
        <v>0</v>
      </c>
      <c r="I37" s="47">
        <f t="shared" si="4"/>
        <v>0</v>
      </c>
      <c r="K37" s="52"/>
    </row>
    <row r="38" spans="1:11" s="1" customFormat="1" ht="31.5" customHeight="1" x14ac:dyDescent="0.3">
      <c r="A38" s="5" t="s">
        <v>89</v>
      </c>
      <c r="B38" s="91">
        <v>86904</v>
      </c>
      <c r="C38" s="80" t="s">
        <v>0</v>
      </c>
      <c r="D38" s="80" t="s">
        <v>30</v>
      </c>
      <c r="E38" s="92">
        <v>1</v>
      </c>
      <c r="F38" s="80" t="s">
        <v>29</v>
      </c>
      <c r="G38" s="116"/>
      <c r="H38" s="8">
        <f t="shared" si="5"/>
        <v>0</v>
      </c>
      <c r="I38" s="47">
        <f t="shared" si="4"/>
        <v>0</v>
      </c>
      <c r="K38" s="52"/>
    </row>
    <row r="39" spans="1:11" ht="34.5" customHeight="1" x14ac:dyDescent="0.3">
      <c r="A39" s="5" t="s">
        <v>90</v>
      </c>
      <c r="B39" s="91">
        <v>86906</v>
      </c>
      <c r="C39" s="80" t="s">
        <v>0</v>
      </c>
      <c r="D39" s="80" t="s">
        <v>31</v>
      </c>
      <c r="E39" s="92">
        <v>2</v>
      </c>
      <c r="F39" s="80" t="s">
        <v>29</v>
      </c>
      <c r="G39" s="116"/>
      <c r="H39" s="8">
        <f t="shared" si="5"/>
        <v>0</v>
      </c>
      <c r="I39" s="47">
        <f t="shared" si="4"/>
        <v>0</v>
      </c>
      <c r="K39" s="52"/>
    </row>
    <row r="40" spans="1:11" ht="37.5" customHeight="1" x14ac:dyDescent="0.3">
      <c r="A40" s="5" t="s">
        <v>91</v>
      </c>
      <c r="B40" s="80">
        <v>100867</v>
      </c>
      <c r="C40" s="80" t="s">
        <v>0</v>
      </c>
      <c r="D40" s="80" t="s">
        <v>67</v>
      </c>
      <c r="E40" s="92">
        <v>2</v>
      </c>
      <c r="F40" s="80" t="s">
        <v>29</v>
      </c>
      <c r="G40" s="116"/>
      <c r="H40" s="8">
        <f t="shared" si="5"/>
        <v>0</v>
      </c>
      <c r="I40" s="47">
        <f t="shared" si="4"/>
        <v>0</v>
      </c>
      <c r="K40" s="52"/>
    </row>
    <row r="41" spans="1:11" ht="34.5" customHeight="1" x14ac:dyDescent="0.3">
      <c r="A41" s="5" t="s">
        <v>92</v>
      </c>
      <c r="B41" s="91">
        <v>89714</v>
      </c>
      <c r="C41" s="80" t="s">
        <v>0</v>
      </c>
      <c r="D41" s="80" t="s">
        <v>66</v>
      </c>
      <c r="E41" s="92">
        <v>30</v>
      </c>
      <c r="F41" s="80" t="s">
        <v>32</v>
      </c>
      <c r="G41" s="116"/>
      <c r="H41" s="8">
        <f t="shared" si="5"/>
        <v>0</v>
      </c>
      <c r="I41" s="47">
        <f t="shared" si="4"/>
        <v>0</v>
      </c>
      <c r="K41" s="52"/>
    </row>
    <row r="42" spans="1:11" ht="33.75" customHeight="1" x14ac:dyDescent="0.3">
      <c r="A42" s="5" t="s">
        <v>93</v>
      </c>
      <c r="B42" s="91">
        <v>89744</v>
      </c>
      <c r="C42" s="80" t="s">
        <v>0</v>
      </c>
      <c r="D42" s="80" t="s">
        <v>33</v>
      </c>
      <c r="E42" s="92">
        <v>8</v>
      </c>
      <c r="F42" s="80" t="s">
        <v>29</v>
      </c>
      <c r="G42" s="116"/>
      <c r="H42" s="8">
        <f t="shared" si="5"/>
        <v>0</v>
      </c>
      <c r="I42" s="47">
        <f t="shared" si="4"/>
        <v>0</v>
      </c>
      <c r="K42" s="52"/>
    </row>
    <row r="43" spans="1:11" ht="34.5" customHeight="1" x14ac:dyDescent="0.3">
      <c r="A43" s="5" t="s">
        <v>94</v>
      </c>
      <c r="B43" s="91">
        <v>94671</v>
      </c>
      <c r="C43" s="80" t="s">
        <v>0</v>
      </c>
      <c r="D43" s="80" t="s">
        <v>65</v>
      </c>
      <c r="E43" s="92">
        <v>6</v>
      </c>
      <c r="F43" s="80" t="s">
        <v>29</v>
      </c>
      <c r="G43" s="116"/>
      <c r="H43" s="8">
        <f t="shared" si="5"/>
        <v>0</v>
      </c>
      <c r="I43" s="47">
        <f t="shared" si="4"/>
        <v>0</v>
      </c>
      <c r="K43" s="52"/>
    </row>
    <row r="44" spans="1:11" ht="34.5" customHeight="1" x14ac:dyDescent="0.3">
      <c r="A44" s="5" t="s">
        <v>95</v>
      </c>
      <c r="B44" s="91">
        <v>89708</v>
      </c>
      <c r="C44" s="80" t="s">
        <v>0</v>
      </c>
      <c r="D44" s="80" t="s">
        <v>62</v>
      </c>
      <c r="E44" s="92">
        <v>2</v>
      </c>
      <c r="F44" s="80" t="s">
        <v>29</v>
      </c>
      <c r="G44" s="116"/>
      <c r="H44" s="8">
        <f t="shared" si="5"/>
        <v>0</v>
      </c>
      <c r="I44" s="47">
        <f t="shared" si="4"/>
        <v>0</v>
      </c>
      <c r="K44" s="52"/>
    </row>
    <row r="45" spans="1:11" ht="63" customHeight="1" x14ac:dyDescent="0.3">
      <c r="A45" s="5" t="s">
        <v>96</v>
      </c>
      <c r="B45" s="91">
        <v>89495</v>
      </c>
      <c r="C45" s="80" t="s">
        <v>0</v>
      </c>
      <c r="D45" s="93" t="s">
        <v>124</v>
      </c>
      <c r="E45" s="92">
        <v>2</v>
      </c>
      <c r="F45" s="80" t="s">
        <v>29</v>
      </c>
      <c r="G45" s="116"/>
      <c r="H45" s="8">
        <f t="shared" si="5"/>
        <v>0</v>
      </c>
      <c r="I45" s="47">
        <f t="shared" si="4"/>
        <v>0</v>
      </c>
      <c r="K45" s="52"/>
    </row>
    <row r="46" spans="1:11" ht="25.5" customHeight="1" x14ac:dyDescent="0.3">
      <c r="A46" s="5" t="s">
        <v>97</v>
      </c>
      <c r="B46" s="91">
        <v>89402</v>
      </c>
      <c r="C46" s="80" t="s">
        <v>0</v>
      </c>
      <c r="D46" s="80" t="s">
        <v>63</v>
      </c>
      <c r="E46" s="92">
        <v>150</v>
      </c>
      <c r="F46" s="80" t="s">
        <v>32</v>
      </c>
      <c r="G46" s="116"/>
      <c r="H46" s="8">
        <f t="shared" si="5"/>
        <v>0</v>
      </c>
      <c r="I46" s="47">
        <f t="shared" si="4"/>
        <v>0</v>
      </c>
      <c r="K46" s="52"/>
    </row>
    <row r="47" spans="1:11" ht="32.25" customHeight="1" x14ac:dyDescent="0.3">
      <c r="A47" s="5" t="s">
        <v>98</v>
      </c>
      <c r="B47" s="91">
        <v>89424</v>
      </c>
      <c r="C47" s="80" t="s">
        <v>0</v>
      </c>
      <c r="D47" s="80" t="s">
        <v>34</v>
      </c>
      <c r="E47" s="92">
        <v>10</v>
      </c>
      <c r="F47" s="80" t="s">
        <v>29</v>
      </c>
      <c r="G47" s="116"/>
      <c r="H47" s="8">
        <f t="shared" si="5"/>
        <v>0</v>
      </c>
      <c r="I47" s="47">
        <f t="shared" si="4"/>
        <v>0</v>
      </c>
      <c r="K47" s="52"/>
    </row>
    <row r="48" spans="1:11" ht="27" customHeight="1" x14ac:dyDescent="0.3">
      <c r="A48" s="5" t="s">
        <v>99</v>
      </c>
      <c r="B48" s="91">
        <v>89395</v>
      </c>
      <c r="C48" s="80" t="s">
        <v>0</v>
      </c>
      <c r="D48" s="80" t="s">
        <v>64</v>
      </c>
      <c r="E48" s="92">
        <v>6</v>
      </c>
      <c r="F48" s="80" t="s">
        <v>29</v>
      </c>
      <c r="G48" s="116"/>
      <c r="H48" s="8">
        <f t="shared" si="5"/>
        <v>0</v>
      </c>
      <c r="I48" s="47">
        <f t="shared" si="4"/>
        <v>0</v>
      </c>
      <c r="K48" s="52"/>
    </row>
    <row r="49" spans="1:11" ht="39" customHeight="1" x14ac:dyDescent="0.3">
      <c r="A49" s="5" t="s">
        <v>100</v>
      </c>
      <c r="B49" s="91">
        <v>89366</v>
      </c>
      <c r="C49" s="80" t="s">
        <v>0</v>
      </c>
      <c r="D49" s="80" t="s">
        <v>35</v>
      </c>
      <c r="E49" s="92">
        <v>8</v>
      </c>
      <c r="F49" s="80" t="s">
        <v>29</v>
      </c>
      <c r="G49" s="116"/>
      <c r="H49" s="8">
        <f t="shared" si="5"/>
        <v>0</v>
      </c>
      <c r="I49" s="47">
        <f t="shared" si="4"/>
        <v>0</v>
      </c>
      <c r="K49" s="52"/>
    </row>
    <row r="50" spans="1:11" ht="34.5" customHeight="1" x14ac:dyDescent="0.3">
      <c r="A50" s="5" t="s">
        <v>101</v>
      </c>
      <c r="B50" s="91">
        <v>89985</v>
      </c>
      <c r="C50" s="80" t="s">
        <v>0</v>
      </c>
      <c r="D50" s="80" t="s">
        <v>36</v>
      </c>
      <c r="E50" s="92">
        <v>3</v>
      </c>
      <c r="F50" s="80" t="s">
        <v>29</v>
      </c>
      <c r="G50" s="116"/>
      <c r="H50" s="8">
        <f t="shared" si="5"/>
        <v>0</v>
      </c>
      <c r="I50" s="47">
        <f t="shared" si="4"/>
        <v>0</v>
      </c>
      <c r="K50" s="52"/>
    </row>
    <row r="51" spans="1:11" ht="34.5" customHeight="1" x14ac:dyDescent="0.3">
      <c r="A51" s="5" t="s">
        <v>102</v>
      </c>
      <c r="B51" s="9" t="s">
        <v>147</v>
      </c>
      <c r="C51" s="94" t="s">
        <v>15</v>
      </c>
      <c r="D51" s="95" t="s">
        <v>148</v>
      </c>
      <c r="E51" s="96">
        <v>172</v>
      </c>
      <c r="F51" s="97" t="s">
        <v>32</v>
      </c>
      <c r="G51" s="117"/>
      <c r="H51" s="8">
        <f t="shared" si="5"/>
        <v>0</v>
      </c>
      <c r="I51" s="47">
        <f t="shared" si="4"/>
        <v>0</v>
      </c>
      <c r="K51" s="53"/>
    </row>
    <row r="52" spans="1:11" ht="26.4" x14ac:dyDescent="0.3">
      <c r="A52" s="5" t="s">
        <v>103</v>
      </c>
      <c r="B52" s="9">
        <v>102605</v>
      </c>
      <c r="C52" s="94" t="s">
        <v>0</v>
      </c>
      <c r="D52" s="98" t="s">
        <v>149</v>
      </c>
      <c r="E52" s="96">
        <v>1</v>
      </c>
      <c r="F52" s="99" t="s">
        <v>45</v>
      </c>
      <c r="G52" s="117"/>
      <c r="H52" s="8">
        <f t="shared" si="5"/>
        <v>0</v>
      </c>
      <c r="I52" s="47">
        <f t="shared" si="4"/>
        <v>0</v>
      </c>
      <c r="K52" s="53"/>
    </row>
    <row r="53" spans="1:11" ht="26.4" x14ac:dyDescent="0.3">
      <c r="A53" s="5" t="s">
        <v>104</v>
      </c>
      <c r="B53" s="9">
        <v>102610</v>
      </c>
      <c r="C53" s="94" t="s">
        <v>0</v>
      </c>
      <c r="D53" s="98" t="s">
        <v>157</v>
      </c>
      <c r="E53" s="96">
        <v>4</v>
      </c>
      <c r="F53" s="99" t="s">
        <v>45</v>
      </c>
      <c r="G53" s="117"/>
      <c r="H53" s="8">
        <f t="shared" si="5"/>
        <v>0</v>
      </c>
      <c r="I53" s="47">
        <f t="shared" si="4"/>
        <v>0</v>
      </c>
      <c r="K53" s="53"/>
    </row>
    <row r="54" spans="1:11" ht="39.6" x14ac:dyDescent="0.3">
      <c r="A54" s="5" t="s">
        <v>105</v>
      </c>
      <c r="B54" s="9">
        <v>91863</v>
      </c>
      <c r="C54" s="94" t="s">
        <v>0</v>
      </c>
      <c r="D54" s="98" t="s">
        <v>150</v>
      </c>
      <c r="E54" s="96">
        <v>126</v>
      </c>
      <c r="F54" s="97" t="s">
        <v>32</v>
      </c>
      <c r="G54" s="117"/>
      <c r="H54" s="8">
        <f t="shared" si="5"/>
        <v>0</v>
      </c>
      <c r="I54" s="47">
        <f t="shared" si="4"/>
        <v>0</v>
      </c>
      <c r="K54" s="53"/>
    </row>
    <row r="55" spans="1:11" ht="39.6" x14ac:dyDescent="0.3">
      <c r="A55" s="5" t="s">
        <v>106</v>
      </c>
      <c r="B55" s="9">
        <v>91925</v>
      </c>
      <c r="C55" s="94" t="s">
        <v>0</v>
      </c>
      <c r="D55" s="98" t="s">
        <v>145</v>
      </c>
      <c r="E55" s="96">
        <v>280</v>
      </c>
      <c r="F55" s="97" t="s">
        <v>32</v>
      </c>
      <c r="G55" s="117"/>
      <c r="H55" s="8">
        <f t="shared" si="5"/>
        <v>0</v>
      </c>
      <c r="I55" s="47">
        <f t="shared" si="4"/>
        <v>0</v>
      </c>
      <c r="K55" s="53"/>
    </row>
    <row r="56" spans="1:11" ht="39.6" x14ac:dyDescent="0.3">
      <c r="A56" s="5" t="s">
        <v>107</v>
      </c>
      <c r="B56" s="9">
        <v>91930</v>
      </c>
      <c r="C56" s="94" t="s">
        <v>0</v>
      </c>
      <c r="D56" s="98" t="s">
        <v>146</v>
      </c>
      <c r="E56" s="100">
        <v>159</v>
      </c>
      <c r="F56" s="97" t="s">
        <v>32</v>
      </c>
      <c r="G56" s="118"/>
      <c r="H56" s="8">
        <f t="shared" si="5"/>
        <v>0</v>
      </c>
      <c r="I56" s="47">
        <f t="shared" si="4"/>
        <v>0</v>
      </c>
      <c r="K56" s="54"/>
    </row>
    <row r="57" spans="1:11" ht="26.4" x14ac:dyDescent="0.3">
      <c r="A57" s="5" t="s">
        <v>108</v>
      </c>
      <c r="B57" s="9">
        <v>93653</v>
      </c>
      <c r="C57" s="94" t="s">
        <v>0</v>
      </c>
      <c r="D57" s="98" t="s">
        <v>151</v>
      </c>
      <c r="E57" s="100">
        <v>2</v>
      </c>
      <c r="F57" s="99" t="s">
        <v>45</v>
      </c>
      <c r="G57" s="118"/>
      <c r="H57" s="8">
        <f t="shared" si="5"/>
        <v>0</v>
      </c>
      <c r="I57" s="47">
        <f t="shared" si="4"/>
        <v>0</v>
      </c>
      <c r="K57" s="54"/>
    </row>
    <row r="58" spans="1:11" ht="27.6" x14ac:dyDescent="0.3">
      <c r="A58" s="5" t="s">
        <v>109</v>
      </c>
      <c r="B58" s="9">
        <v>94569</v>
      </c>
      <c r="C58" s="10" t="s">
        <v>0</v>
      </c>
      <c r="D58" s="19" t="s">
        <v>37</v>
      </c>
      <c r="E58" s="101">
        <v>24</v>
      </c>
      <c r="F58" s="9" t="s">
        <v>1</v>
      </c>
      <c r="G58" s="116"/>
      <c r="H58" s="8">
        <f t="shared" si="5"/>
        <v>0</v>
      </c>
      <c r="I58" s="47">
        <f t="shared" si="4"/>
        <v>0</v>
      </c>
      <c r="K58" s="55"/>
    </row>
    <row r="59" spans="1:11" ht="82.8" x14ac:dyDescent="0.3">
      <c r="A59" s="5" t="s">
        <v>110</v>
      </c>
      <c r="B59" s="9">
        <v>91337</v>
      </c>
      <c r="C59" s="10" t="s">
        <v>0</v>
      </c>
      <c r="D59" s="19" t="s">
        <v>38</v>
      </c>
      <c r="E59" s="102">
        <v>4</v>
      </c>
      <c r="F59" s="80" t="s">
        <v>29</v>
      </c>
      <c r="G59" s="116"/>
      <c r="H59" s="8">
        <f t="shared" si="5"/>
        <v>0</v>
      </c>
      <c r="I59" s="47">
        <f t="shared" si="4"/>
        <v>0</v>
      </c>
      <c r="K59" s="56"/>
    </row>
    <row r="60" spans="1:11" ht="63.75" customHeight="1" x14ac:dyDescent="0.3">
      <c r="A60" s="5" t="s">
        <v>111</v>
      </c>
      <c r="B60" s="9">
        <v>87622</v>
      </c>
      <c r="C60" s="10" t="s">
        <v>0</v>
      </c>
      <c r="D60" s="80" t="s">
        <v>39</v>
      </c>
      <c r="E60" s="103">
        <v>164</v>
      </c>
      <c r="F60" s="9" t="s">
        <v>1</v>
      </c>
      <c r="G60" s="116"/>
      <c r="H60" s="8">
        <f t="shared" si="5"/>
        <v>0</v>
      </c>
      <c r="I60" s="47">
        <f t="shared" si="4"/>
        <v>0</v>
      </c>
      <c r="K60" s="57"/>
    </row>
    <row r="61" spans="1:11" ht="67.5" customHeight="1" x14ac:dyDescent="0.3">
      <c r="A61" s="5" t="s">
        <v>152</v>
      </c>
      <c r="B61" s="80">
        <v>87255</v>
      </c>
      <c r="C61" s="10" t="s">
        <v>0</v>
      </c>
      <c r="D61" s="80" t="s">
        <v>40</v>
      </c>
      <c r="E61" s="103">
        <v>164</v>
      </c>
      <c r="F61" s="9" t="s">
        <v>1</v>
      </c>
      <c r="G61" s="114"/>
      <c r="H61" s="8">
        <f t="shared" si="5"/>
        <v>0</v>
      </c>
      <c r="I61" s="47">
        <f t="shared" si="4"/>
        <v>0</v>
      </c>
      <c r="K61" s="57"/>
    </row>
    <row r="62" spans="1:11" ht="49.5" customHeight="1" x14ac:dyDescent="0.3">
      <c r="A62" s="5" t="s">
        <v>153</v>
      </c>
      <c r="B62" s="80">
        <v>88650</v>
      </c>
      <c r="C62" s="10" t="s">
        <v>0</v>
      </c>
      <c r="D62" s="80" t="s">
        <v>41</v>
      </c>
      <c r="E62" s="103">
        <v>75.7</v>
      </c>
      <c r="F62" s="9" t="s">
        <v>32</v>
      </c>
      <c r="G62" s="114"/>
      <c r="H62" s="8">
        <f t="shared" si="5"/>
        <v>0</v>
      </c>
      <c r="I62" s="47">
        <f t="shared" si="4"/>
        <v>0</v>
      </c>
      <c r="K62" s="57"/>
    </row>
    <row r="63" spans="1:11" ht="47.25" customHeight="1" x14ac:dyDescent="0.3">
      <c r="A63" s="5" t="s">
        <v>154</v>
      </c>
      <c r="B63" s="5">
        <v>101876</v>
      </c>
      <c r="C63" s="10" t="s">
        <v>0</v>
      </c>
      <c r="D63" s="6" t="s">
        <v>60</v>
      </c>
      <c r="E63" s="103">
        <v>1</v>
      </c>
      <c r="F63" s="5" t="s">
        <v>42</v>
      </c>
      <c r="G63" s="114"/>
      <c r="H63" s="8">
        <f t="shared" si="5"/>
        <v>0</v>
      </c>
      <c r="I63" s="47">
        <f t="shared" si="4"/>
        <v>0</v>
      </c>
      <c r="K63" s="57"/>
    </row>
    <row r="64" spans="1:11" ht="48.75" customHeight="1" x14ac:dyDescent="0.3">
      <c r="A64" s="5" t="s">
        <v>112</v>
      </c>
      <c r="B64" s="5" t="s">
        <v>43</v>
      </c>
      <c r="C64" s="10" t="s">
        <v>0</v>
      </c>
      <c r="D64" s="6" t="s">
        <v>44</v>
      </c>
      <c r="E64" s="103">
        <v>7</v>
      </c>
      <c r="F64" s="5" t="s">
        <v>45</v>
      </c>
      <c r="G64" s="114"/>
      <c r="H64" s="8">
        <f t="shared" si="5"/>
        <v>0</v>
      </c>
      <c r="I64" s="47">
        <f t="shared" si="4"/>
        <v>0</v>
      </c>
      <c r="K64" s="57"/>
    </row>
    <row r="65" spans="1:11" ht="47.25" customHeight="1" x14ac:dyDescent="0.3">
      <c r="A65" s="5" t="s">
        <v>113</v>
      </c>
      <c r="B65" s="5" t="s">
        <v>46</v>
      </c>
      <c r="C65" s="10" t="s">
        <v>0</v>
      </c>
      <c r="D65" s="6" t="s">
        <v>47</v>
      </c>
      <c r="E65" s="103">
        <v>5</v>
      </c>
      <c r="F65" s="5" t="s">
        <v>45</v>
      </c>
      <c r="G65" s="114"/>
      <c r="H65" s="8">
        <f t="shared" si="5"/>
        <v>0</v>
      </c>
      <c r="I65" s="47">
        <f t="shared" si="4"/>
        <v>0</v>
      </c>
      <c r="K65" s="57"/>
    </row>
    <row r="66" spans="1:11" ht="47.25" customHeight="1" x14ac:dyDescent="0.3">
      <c r="A66" s="5" t="s">
        <v>114</v>
      </c>
      <c r="B66" s="5">
        <v>91864</v>
      </c>
      <c r="C66" s="10" t="s">
        <v>0</v>
      </c>
      <c r="D66" s="6" t="s">
        <v>71</v>
      </c>
      <c r="E66" s="103">
        <v>250</v>
      </c>
      <c r="F66" s="5" t="s">
        <v>48</v>
      </c>
      <c r="G66" s="114"/>
      <c r="H66" s="8">
        <f t="shared" si="5"/>
        <v>0</v>
      </c>
      <c r="I66" s="47">
        <f t="shared" si="4"/>
        <v>0</v>
      </c>
      <c r="K66" s="57"/>
    </row>
    <row r="67" spans="1:11" ht="51" customHeight="1" x14ac:dyDescent="0.3">
      <c r="A67" s="5" t="s">
        <v>115</v>
      </c>
      <c r="B67" s="5" t="s">
        <v>49</v>
      </c>
      <c r="C67" s="10" t="s">
        <v>0</v>
      </c>
      <c r="D67" s="6" t="s">
        <v>50</v>
      </c>
      <c r="E67" s="103">
        <v>160</v>
      </c>
      <c r="F67" s="5" t="s">
        <v>48</v>
      </c>
      <c r="G67" s="114"/>
      <c r="H67" s="8">
        <f t="shared" si="5"/>
        <v>0</v>
      </c>
      <c r="I67" s="47">
        <f t="shared" si="4"/>
        <v>0</v>
      </c>
      <c r="K67" s="57"/>
    </row>
    <row r="68" spans="1:11" ht="49.5" customHeight="1" x14ac:dyDescent="0.3">
      <c r="A68" s="5" t="s">
        <v>116</v>
      </c>
      <c r="B68" s="5" t="s">
        <v>51</v>
      </c>
      <c r="C68" s="10" t="s">
        <v>0</v>
      </c>
      <c r="D68" s="6" t="s">
        <v>52</v>
      </c>
      <c r="E68" s="103">
        <v>800</v>
      </c>
      <c r="F68" s="5" t="s">
        <v>48</v>
      </c>
      <c r="G68" s="114"/>
      <c r="H68" s="8">
        <f t="shared" si="5"/>
        <v>0</v>
      </c>
      <c r="I68" s="47">
        <f t="shared" si="4"/>
        <v>0</v>
      </c>
      <c r="K68" s="57"/>
    </row>
    <row r="69" spans="1:11" ht="24.75" customHeight="1" x14ac:dyDescent="0.3">
      <c r="A69" s="5" t="s">
        <v>117</v>
      </c>
      <c r="B69" s="5" t="s">
        <v>15</v>
      </c>
      <c r="C69" s="10" t="s">
        <v>125</v>
      </c>
      <c r="D69" s="6" t="s">
        <v>55</v>
      </c>
      <c r="E69" s="103">
        <v>10</v>
      </c>
      <c r="F69" s="5" t="s">
        <v>45</v>
      </c>
      <c r="G69" s="114"/>
      <c r="H69" s="8">
        <f t="shared" si="5"/>
        <v>0</v>
      </c>
      <c r="I69" s="47">
        <f t="shared" si="4"/>
        <v>0</v>
      </c>
      <c r="K69" s="57"/>
    </row>
    <row r="70" spans="1:11" ht="51.75" customHeight="1" x14ac:dyDescent="0.3">
      <c r="A70" s="5" t="s">
        <v>118</v>
      </c>
      <c r="B70" s="5" t="s">
        <v>15</v>
      </c>
      <c r="C70" s="10" t="s">
        <v>125</v>
      </c>
      <c r="D70" s="80" t="s">
        <v>56</v>
      </c>
      <c r="E70" s="102">
        <v>16</v>
      </c>
      <c r="F70" s="5" t="s">
        <v>45</v>
      </c>
      <c r="G70" s="111"/>
      <c r="H70" s="8">
        <f t="shared" si="5"/>
        <v>0</v>
      </c>
      <c r="I70" s="47">
        <f t="shared" si="4"/>
        <v>0</v>
      </c>
      <c r="K70" s="56"/>
    </row>
    <row r="71" spans="1:11" ht="48.75" customHeight="1" x14ac:dyDescent="0.3">
      <c r="A71" s="5" t="s">
        <v>137</v>
      </c>
      <c r="B71" s="9">
        <v>101632</v>
      </c>
      <c r="C71" s="10" t="s">
        <v>0</v>
      </c>
      <c r="D71" s="6" t="s">
        <v>57</v>
      </c>
      <c r="E71" s="102">
        <v>8</v>
      </c>
      <c r="F71" s="5" t="s">
        <v>45</v>
      </c>
      <c r="G71" s="111"/>
      <c r="H71" s="8">
        <f t="shared" si="5"/>
        <v>0</v>
      </c>
      <c r="I71" s="47">
        <f t="shared" si="4"/>
        <v>0</v>
      </c>
      <c r="K71" s="56"/>
    </row>
    <row r="72" spans="1:11" ht="48.75" customHeight="1" x14ac:dyDescent="0.3">
      <c r="A72" s="5" t="s">
        <v>155</v>
      </c>
      <c r="B72" s="9">
        <v>96486</v>
      </c>
      <c r="C72" s="10" t="s">
        <v>0</v>
      </c>
      <c r="D72" s="6" t="s">
        <v>58</v>
      </c>
      <c r="E72" s="102">
        <v>54</v>
      </c>
      <c r="F72" s="5" t="s">
        <v>59</v>
      </c>
      <c r="G72" s="111"/>
      <c r="H72" s="8">
        <f t="shared" si="5"/>
        <v>0</v>
      </c>
      <c r="I72" s="47">
        <f t="shared" si="4"/>
        <v>0</v>
      </c>
      <c r="K72" s="56"/>
    </row>
    <row r="73" spans="1:11" ht="36.75" customHeight="1" x14ac:dyDescent="0.3">
      <c r="A73" s="5" t="s">
        <v>156</v>
      </c>
      <c r="B73" s="9">
        <v>96121</v>
      </c>
      <c r="C73" s="10" t="s">
        <v>0</v>
      </c>
      <c r="D73" s="6" t="s">
        <v>70</v>
      </c>
      <c r="E73" s="102">
        <v>30</v>
      </c>
      <c r="F73" s="5" t="s">
        <v>48</v>
      </c>
      <c r="G73" s="111"/>
      <c r="H73" s="8">
        <f t="shared" si="5"/>
        <v>0</v>
      </c>
      <c r="I73" s="47">
        <f t="shared" si="4"/>
        <v>0</v>
      </c>
      <c r="K73" s="56"/>
    </row>
    <row r="74" spans="1:11" ht="51.75" customHeight="1" x14ac:dyDescent="0.3">
      <c r="A74" s="5" t="s">
        <v>138</v>
      </c>
      <c r="B74" s="5">
        <v>91958</v>
      </c>
      <c r="C74" s="10" t="s">
        <v>0</v>
      </c>
      <c r="D74" s="6" t="s">
        <v>54</v>
      </c>
      <c r="E74" s="103">
        <v>7</v>
      </c>
      <c r="F74" s="5" t="s">
        <v>45</v>
      </c>
      <c r="G74" s="114"/>
      <c r="H74" s="8">
        <f t="shared" si="5"/>
        <v>0</v>
      </c>
      <c r="I74" s="47">
        <f t="shared" si="4"/>
        <v>0</v>
      </c>
      <c r="K74" s="57"/>
    </row>
    <row r="75" spans="1:11" ht="48.75" customHeight="1" x14ac:dyDescent="0.3">
      <c r="A75" s="5" t="s">
        <v>139</v>
      </c>
      <c r="B75" s="5">
        <v>91999</v>
      </c>
      <c r="C75" s="10" t="s">
        <v>0</v>
      </c>
      <c r="D75" s="6" t="s">
        <v>53</v>
      </c>
      <c r="E75" s="103">
        <v>20</v>
      </c>
      <c r="F75" s="5" t="s">
        <v>45</v>
      </c>
      <c r="G75" s="114"/>
      <c r="H75" s="8">
        <f t="shared" si="5"/>
        <v>0</v>
      </c>
      <c r="I75" s="47">
        <f t="shared" si="4"/>
        <v>0</v>
      </c>
      <c r="K75" s="57"/>
    </row>
    <row r="76" spans="1:11" ht="55.2" x14ac:dyDescent="0.3">
      <c r="A76" s="5" t="s">
        <v>140</v>
      </c>
      <c r="B76" s="9">
        <v>97096</v>
      </c>
      <c r="C76" s="10" t="s">
        <v>0</v>
      </c>
      <c r="D76" s="35" t="s">
        <v>127</v>
      </c>
      <c r="E76" s="104">
        <v>65.849999999999994</v>
      </c>
      <c r="F76" s="88" t="s">
        <v>61</v>
      </c>
      <c r="G76" s="114"/>
      <c r="H76" s="8">
        <f t="shared" si="5"/>
        <v>0</v>
      </c>
      <c r="I76" s="47">
        <f t="shared" si="4"/>
        <v>0</v>
      </c>
      <c r="K76" s="58"/>
    </row>
    <row r="77" spans="1:11" ht="41.4" x14ac:dyDescent="0.3">
      <c r="A77" s="5" t="s">
        <v>141</v>
      </c>
      <c r="B77" s="9">
        <v>97097</v>
      </c>
      <c r="C77" s="10" t="s">
        <v>0</v>
      </c>
      <c r="D77" s="35" t="s">
        <v>128</v>
      </c>
      <c r="E77" s="104">
        <v>572</v>
      </c>
      <c r="F77" s="88" t="s">
        <v>1</v>
      </c>
      <c r="G77" s="114"/>
      <c r="H77" s="8">
        <f t="shared" si="5"/>
        <v>0</v>
      </c>
      <c r="I77" s="47">
        <f t="shared" si="4"/>
        <v>0</v>
      </c>
      <c r="K77" s="58"/>
    </row>
    <row r="78" spans="1:11" ht="27.6" x14ac:dyDescent="0.3">
      <c r="A78" s="5" t="s">
        <v>142</v>
      </c>
      <c r="B78" s="80" t="s">
        <v>134</v>
      </c>
      <c r="C78" s="10" t="s">
        <v>135</v>
      </c>
      <c r="D78" s="35" t="s">
        <v>129</v>
      </c>
      <c r="E78" s="104">
        <v>70</v>
      </c>
      <c r="F78" s="88" t="s">
        <v>130</v>
      </c>
      <c r="G78" s="114"/>
      <c r="H78" s="8">
        <f t="shared" si="5"/>
        <v>0</v>
      </c>
      <c r="I78" s="47">
        <f t="shared" si="4"/>
        <v>0</v>
      </c>
      <c r="K78" s="58"/>
    </row>
    <row r="79" spans="1:11" ht="41.4" x14ac:dyDescent="0.3">
      <c r="A79" s="5" t="s">
        <v>143</v>
      </c>
      <c r="B79" s="9">
        <v>97092</v>
      </c>
      <c r="C79" s="10" t="s">
        <v>0</v>
      </c>
      <c r="D79" s="105" t="s">
        <v>131</v>
      </c>
      <c r="E79" s="42">
        <v>1830</v>
      </c>
      <c r="F79" s="88" t="s">
        <v>132</v>
      </c>
      <c r="G79" s="119"/>
      <c r="H79" s="8">
        <f t="shared" si="5"/>
        <v>0</v>
      </c>
      <c r="I79" s="47">
        <f t="shared" si="4"/>
        <v>0</v>
      </c>
      <c r="K79" s="59"/>
    </row>
    <row r="80" spans="1:11" x14ac:dyDescent="0.3">
      <c r="A80" s="5" t="s">
        <v>144</v>
      </c>
      <c r="B80" s="12" t="s">
        <v>15</v>
      </c>
      <c r="C80" s="12" t="s">
        <v>15</v>
      </c>
      <c r="D80" s="106" t="s">
        <v>136</v>
      </c>
      <c r="E80" s="101">
        <v>435</v>
      </c>
      <c r="F80" s="88" t="s">
        <v>32</v>
      </c>
      <c r="G80" s="118"/>
      <c r="H80" s="8">
        <f t="shared" si="5"/>
        <v>0</v>
      </c>
      <c r="I80" s="47">
        <f t="shared" si="4"/>
        <v>0</v>
      </c>
      <c r="K80" s="55"/>
    </row>
    <row r="81" spans="1:11" ht="41.4" x14ac:dyDescent="0.3">
      <c r="A81" s="5" t="s">
        <v>208</v>
      </c>
      <c r="B81" s="9">
        <v>97087</v>
      </c>
      <c r="C81" s="10" t="s">
        <v>0</v>
      </c>
      <c r="D81" s="105" t="s">
        <v>133</v>
      </c>
      <c r="E81" s="42">
        <v>572</v>
      </c>
      <c r="F81" s="88" t="s">
        <v>1</v>
      </c>
      <c r="G81" s="119"/>
      <c r="H81" s="8">
        <f t="shared" si="5"/>
        <v>0</v>
      </c>
      <c r="I81" s="47">
        <f t="shared" si="4"/>
        <v>0</v>
      </c>
      <c r="K81" s="60"/>
    </row>
    <row r="82" spans="1:11" ht="69" x14ac:dyDescent="0.3">
      <c r="A82" s="5" t="s">
        <v>209</v>
      </c>
      <c r="B82" s="12">
        <v>89580</v>
      </c>
      <c r="C82" s="10" t="s">
        <v>0</v>
      </c>
      <c r="D82" s="33" t="s">
        <v>26</v>
      </c>
      <c r="E82" s="101">
        <v>120</v>
      </c>
      <c r="F82" s="10" t="s">
        <v>1</v>
      </c>
      <c r="G82" s="118"/>
      <c r="H82" s="8">
        <f t="shared" si="5"/>
        <v>0</v>
      </c>
      <c r="I82" s="47">
        <f t="shared" si="4"/>
        <v>0</v>
      </c>
      <c r="K82" s="61"/>
    </row>
    <row r="83" spans="1:11" ht="41.4" x14ac:dyDescent="0.3">
      <c r="A83" s="5" t="s">
        <v>210</v>
      </c>
      <c r="B83" s="9">
        <v>91925</v>
      </c>
      <c r="C83" s="10" t="s">
        <v>0</v>
      </c>
      <c r="D83" s="107" t="s">
        <v>145</v>
      </c>
      <c r="E83" s="108">
        <v>280</v>
      </c>
      <c r="F83" s="109" t="s">
        <v>32</v>
      </c>
      <c r="G83" s="115"/>
      <c r="H83" s="8">
        <f t="shared" si="5"/>
        <v>0</v>
      </c>
      <c r="I83" s="47">
        <f t="shared" si="4"/>
        <v>0</v>
      </c>
      <c r="K83" s="62"/>
    </row>
    <row r="84" spans="1:11" ht="41.4" x14ac:dyDescent="0.3">
      <c r="A84" s="5" t="s">
        <v>211</v>
      </c>
      <c r="B84" s="9">
        <v>91930</v>
      </c>
      <c r="C84" s="10" t="s">
        <v>0</v>
      </c>
      <c r="D84" s="107" t="s">
        <v>146</v>
      </c>
      <c r="E84" s="42">
        <v>159</v>
      </c>
      <c r="F84" s="109" t="s">
        <v>32</v>
      </c>
      <c r="G84" s="118"/>
      <c r="H84" s="8">
        <f t="shared" si="5"/>
        <v>0</v>
      </c>
      <c r="I84" s="47">
        <f t="shared" si="4"/>
        <v>0</v>
      </c>
      <c r="K84" s="60"/>
    </row>
    <row r="85" spans="1:11" ht="41.4" x14ac:dyDescent="0.3">
      <c r="A85" s="5" t="s">
        <v>212</v>
      </c>
      <c r="B85" s="34">
        <v>100651</v>
      </c>
      <c r="C85" s="34" t="s">
        <v>0</v>
      </c>
      <c r="D85" s="6" t="s">
        <v>165</v>
      </c>
      <c r="E85" s="5">
        <v>732</v>
      </c>
      <c r="F85" s="9" t="s">
        <v>32</v>
      </c>
      <c r="G85" s="111"/>
      <c r="H85" s="8">
        <f t="shared" ref="H85" si="6">G85*1.24</f>
        <v>0</v>
      </c>
      <c r="I85" s="47">
        <f t="shared" si="4"/>
        <v>0</v>
      </c>
      <c r="K85" s="63"/>
    </row>
    <row r="86" spans="1:11" x14ac:dyDescent="0.3">
      <c r="A86" s="9"/>
      <c r="B86" s="12"/>
      <c r="C86" s="10"/>
      <c r="D86" s="6"/>
      <c r="E86" s="10"/>
      <c r="F86" s="13"/>
      <c r="G86" s="5"/>
      <c r="H86" s="15" t="s">
        <v>120</v>
      </c>
      <c r="I86" s="17">
        <f>SUM(I24:I85)</f>
        <v>0</v>
      </c>
    </row>
    <row r="87" spans="1:11" x14ac:dyDescent="0.3">
      <c r="A87" s="9"/>
      <c r="B87" s="12"/>
      <c r="C87" s="10"/>
      <c r="D87" s="6"/>
      <c r="E87" s="10"/>
      <c r="F87" s="13"/>
      <c r="G87" s="5"/>
      <c r="H87" s="11"/>
      <c r="I87" s="11"/>
    </row>
    <row r="88" spans="1:11" x14ac:dyDescent="0.3">
      <c r="A88" s="9"/>
      <c r="B88" s="12"/>
      <c r="C88" s="10"/>
      <c r="D88" s="6"/>
      <c r="E88" s="10"/>
      <c r="F88" s="13"/>
      <c r="G88" s="5"/>
      <c r="H88" s="11"/>
      <c r="I88" s="11"/>
    </row>
    <row r="89" spans="1:11" x14ac:dyDescent="0.3">
      <c r="A89" s="5"/>
      <c r="B89" s="5"/>
      <c r="C89" s="5"/>
      <c r="D89" s="5"/>
      <c r="E89" s="5"/>
      <c r="F89" s="5"/>
      <c r="G89" s="121" t="s">
        <v>72</v>
      </c>
      <c r="H89" s="121"/>
      <c r="I89" s="16">
        <f>SUM(I86+I22)</f>
        <v>0</v>
      </c>
    </row>
    <row r="90" spans="1:11" x14ac:dyDescent="0.3">
      <c r="D90" s="2"/>
      <c r="I90" s="3"/>
    </row>
    <row r="91" spans="1:11" x14ac:dyDescent="0.3">
      <c r="D91" s="2"/>
      <c r="I91" s="3"/>
    </row>
  </sheetData>
  <sheetProtection sheet="1" objects="1" scenarios="1"/>
  <mergeCells count="6">
    <mergeCell ref="A1:C1"/>
    <mergeCell ref="G89:H89"/>
    <mergeCell ref="A2:D2"/>
    <mergeCell ref="A4:C4"/>
    <mergeCell ref="A5:I5"/>
    <mergeCell ref="A3:D3"/>
  </mergeCells>
  <conditionalFormatting sqref="E58 E60">
    <cfRule type="cellIs" dxfId="4" priority="1" stopIfTrue="1" operator="equal">
      <formula>0</formula>
    </cfRule>
  </conditionalFormatting>
  <conditionalFormatting sqref="F7:H7">
    <cfRule type="cellIs" dxfId="3" priority="3" stopIfTrue="1" operator="equal">
      <formula>0</formula>
    </cfRule>
  </conditionalFormatting>
  <conditionalFormatting sqref="F23:H23 G35:G50 G58:G60 H86:H88">
    <cfRule type="cellIs" dxfId="2" priority="8" stopIfTrue="1" operator="equal">
      <formula>0</formula>
    </cfRule>
  </conditionalFormatting>
  <conditionalFormatting sqref="H22">
    <cfRule type="cellIs" dxfId="1" priority="4" stopIfTrue="1" operator="equal">
      <formula>0</formula>
    </cfRule>
  </conditionalFormatting>
  <conditionalFormatting sqref="K58 K60">
    <cfRule type="cellIs" dxfId="0" priority="2" stopIfTrue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"/>
  <sheetViews>
    <sheetView zoomScale="120" zoomScaleNormal="120" workbookViewId="0">
      <selection activeCell="K9" sqref="A1:Q9"/>
    </sheetView>
  </sheetViews>
  <sheetFormatPr defaultRowHeight="14.4" x14ac:dyDescent="0.3"/>
  <cols>
    <col min="1" max="1" width="5.33203125" customWidth="1"/>
    <col min="2" max="2" width="19.88671875" customWidth="1"/>
    <col min="3" max="3" width="11.6640625" customWidth="1"/>
    <col min="4" max="4" width="11" customWidth="1"/>
    <col min="5" max="5" width="7.109375" customWidth="1"/>
    <col min="7" max="7" width="6.109375" customWidth="1"/>
    <col min="9" max="9" width="5.88671875" customWidth="1"/>
    <col min="10" max="10" width="9" customWidth="1"/>
    <col min="11" max="11" width="6.6640625" customWidth="1"/>
    <col min="12" max="12" width="11.5546875" customWidth="1"/>
    <col min="13" max="13" width="6.109375" customWidth="1"/>
    <col min="14" max="14" width="11.5546875" customWidth="1"/>
    <col min="15" max="15" width="7.109375" customWidth="1"/>
    <col min="17" max="17" width="5.33203125" customWidth="1"/>
  </cols>
  <sheetData>
    <row r="1" spans="1:17" x14ac:dyDescent="0.3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75"/>
      <c r="M1" s="75"/>
      <c r="N1" s="75"/>
      <c r="O1" s="75"/>
      <c r="P1" s="76"/>
      <c r="Q1" s="76"/>
    </row>
    <row r="2" spans="1:17" ht="18" x14ac:dyDescent="0.3">
      <c r="A2" s="131" t="s">
        <v>214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</row>
    <row r="3" spans="1:17" x14ac:dyDescent="0.3">
      <c r="A3" s="132" t="s">
        <v>226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</row>
    <row r="4" spans="1:17" x14ac:dyDescent="0.3">
      <c r="A4" s="134" t="s">
        <v>215</v>
      </c>
      <c r="B4" s="134" t="s">
        <v>11</v>
      </c>
      <c r="C4" s="135"/>
      <c r="D4" s="134" t="s">
        <v>216</v>
      </c>
      <c r="E4" s="135"/>
      <c r="F4" s="134" t="s">
        <v>217</v>
      </c>
      <c r="G4" s="135"/>
      <c r="H4" s="134" t="s">
        <v>218</v>
      </c>
      <c r="I4" s="135"/>
      <c r="J4" s="134" t="s">
        <v>219</v>
      </c>
      <c r="K4" s="135"/>
      <c r="L4" s="134" t="s">
        <v>228</v>
      </c>
      <c r="M4" s="135"/>
      <c r="N4" s="134" t="s">
        <v>229</v>
      </c>
      <c r="O4" s="135"/>
      <c r="P4" s="135" t="s">
        <v>220</v>
      </c>
      <c r="Q4" s="135"/>
    </row>
    <row r="5" spans="1:17" x14ac:dyDescent="0.3">
      <c r="A5" s="135"/>
      <c r="B5" s="64" t="s">
        <v>221</v>
      </c>
      <c r="C5" s="64" t="s">
        <v>8</v>
      </c>
      <c r="D5" s="64" t="s">
        <v>222</v>
      </c>
      <c r="E5" s="65" t="s">
        <v>223</v>
      </c>
      <c r="F5" s="65" t="s">
        <v>224</v>
      </c>
      <c r="G5" s="65" t="s">
        <v>223</v>
      </c>
      <c r="H5" s="65" t="s">
        <v>224</v>
      </c>
      <c r="I5" s="65" t="s">
        <v>223</v>
      </c>
      <c r="J5" s="65" t="s">
        <v>224</v>
      </c>
      <c r="K5" s="65" t="s">
        <v>223</v>
      </c>
      <c r="L5" s="65" t="s">
        <v>224</v>
      </c>
      <c r="M5" s="65" t="s">
        <v>223</v>
      </c>
      <c r="N5" s="65" t="s">
        <v>224</v>
      </c>
      <c r="O5" s="65" t="s">
        <v>223</v>
      </c>
      <c r="P5" s="66"/>
      <c r="Q5" s="66"/>
    </row>
    <row r="6" spans="1:17" x14ac:dyDescent="0.3">
      <c r="A6" s="67">
        <v>1</v>
      </c>
      <c r="B6" s="74" t="s">
        <v>119</v>
      </c>
      <c r="C6" s="68">
        <f>'Planilha Orçamentária'!I22</f>
        <v>0</v>
      </c>
      <c r="D6" s="69">
        <f>C6*0.25</f>
        <v>0</v>
      </c>
      <c r="E6" s="70">
        <v>0.25</v>
      </c>
      <c r="F6" s="69">
        <f>C6*0.25</f>
        <v>0</v>
      </c>
      <c r="G6" s="70">
        <v>0.5</v>
      </c>
      <c r="H6" s="69">
        <f>C6*0.25</f>
        <v>0</v>
      </c>
      <c r="I6" s="70">
        <v>0.75</v>
      </c>
      <c r="J6" s="69">
        <f>C6*0.25</f>
        <v>0</v>
      </c>
      <c r="K6" s="70">
        <v>1</v>
      </c>
      <c r="L6" s="69">
        <v>0</v>
      </c>
      <c r="M6" s="70">
        <v>1</v>
      </c>
      <c r="N6" s="69">
        <v>0</v>
      </c>
      <c r="O6" s="70">
        <v>1</v>
      </c>
      <c r="P6" s="123">
        <v>1</v>
      </c>
      <c r="Q6" s="123"/>
    </row>
    <row r="7" spans="1:17" x14ac:dyDescent="0.3">
      <c r="A7" s="67">
        <v>2</v>
      </c>
      <c r="B7" s="74" t="s">
        <v>122</v>
      </c>
      <c r="C7" s="68">
        <f>'Planilha Orçamentária'!I86</f>
        <v>0</v>
      </c>
      <c r="D7" s="69">
        <v>0</v>
      </c>
      <c r="E7" s="70">
        <v>0</v>
      </c>
      <c r="F7" s="69">
        <v>0</v>
      </c>
      <c r="G7" s="70">
        <v>0</v>
      </c>
      <c r="H7" s="69">
        <f>C7*0.25</f>
        <v>0</v>
      </c>
      <c r="I7" s="70">
        <v>0.25</v>
      </c>
      <c r="J7" s="69">
        <f>C7*0.25</f>
        <v>0</v>
      </c>
      <c r="K7" s="70">
        <v>0.25</v>
      </c>
      <c r="L7" s="69">
        <f>C7*0.25</f>
        <v>0</v>
      </c>
      <c r="M7" s="70">
        <v>0.25</v>
      </c>
      <c r="N7" s="69">
        <f>C7*0.25</f>
        <v>0</v>
      </c>
      <c r="O7" s="70">
        <v>0.25</v>
      </c>
      <c r="P7" s="123">
        <v>1</v>
      </c>
      <c r="Q7" s="123"/>
    </row>
    <row r="8" spans="1:17" x14ac:dyDescent="0.3">
      <c r="A8" s="67"/>
      <c r="B8" s="73"/>
      <c r="C8" s="68">
        <f>C6+C7</f>
        <v>0</v>
      </c>
      <c r="D8" s="68">
        <f>D6+D7</f>
        <v>0</v>
      </c>
      <c r="E8" s="71" t="e">
        <f>D8/C8</f>
        <v>#DIV/0!</v>
      </c>
      <c r="F8" s="69">
        <f>F6+D8</f>
        <v>0</v>
      </c>
      <c r="G8" s="70" t="e">
        <f>F8/C8</f>
        <v>#DIV/0!</v>
      </c>
      <c r="H8" s="68">
        <f>H6+F8+H7</f>
        <v>0</v>
      </c>
      <c r="I8" s="70" t="e">
        <f>H8/C8</f>
        <v>#DIV/0!</v>
      </c>
      <c r="J8" s="68">
        <f>J6+H8+J7</f>
        <v>0</v>
      </c>
      <c r="K8" s="70" t="e">
        <f>J8/C8</f>
        <v>#DIV/0!</v>
      </c>
      <c r="L8" s="68">
        <f>L6+J8+L7</f>
        <v>0</v>
      </c>
      <c r="M8" s="70" t="e">
        <f>L8/C8</f>
        <v>#DIV/0!</v>
      </c>
      <c r="N8" s="68">
        <f>N6+L8+N7</f>
        <v>0</v>
      </c>
      <c r="O8" s="70" t="e">
        <f>N8/C8</f>
        <v>#DIV/0!</v>
      </c>
      <c r="P8" s="124">
        <f>C8</f>
        <v>0</v>
      </c>
      <c r="Q8" s="125"/>
    </row>
    <row r="9" spans="1:17" x14ac:dyDescent="0.3">
      <c r="A9" s="126" t="s">
        <v>225</v>
      </c>
      <c r="B9" s="127"/>
      <c r="C9" s="127"/>
      <c r="D9" s="127"/>
      <c r="E9" s="127"/>
      <c r="F9" s="127"/>
      <c r="G9" s="72"/>
      <c r="H9" s="72"/>
      <c r="I9" s="72"/>
      <c r="J9" s="72"/>
      <c r="K9" s="128">
        <v>45519</v>
      </c>
      <c r="L9" s="128"/>
      <c r="M9" s="128"/>
      <c r="N9" s="128"/>
      <c r="O9" s="128"/>
      <c r="P9" s="129"/>
      <c r="Q9" s="129"/>
    </row>
  </sheetData>
  <mergeCells count="17">
    <mergeCell ref="A1:K1"/>
    <mergeCell ref="A2:Q2"/>
    <mergeCell ref="A3:Q3"/>
    <mergeCell ref="A4:A5"/>
    <mergeCell ref="B4:C4"/>
    <mergeCell ref="D4:E4"/>
    <mergeCell ref="F4:G4"/>
    <mergeCell ref="H4:I4"/>
    <mergeCell ref="J4:K4"/>
    <mergeCell ref="P4:Q4"/>
    <mergeCell ref="L4:M4"/>
    <mergeCell ref="N4:O4"/>
    <mergeCell ref="P6:Q6"/>
    <mergeCell ref="P8:Q8"/>
    <mergeCell ref="A9:F9"/>
    <mergeCell ref="K9:Q9"/>
    <mergeCell ref="P7:Q7"/>
  </mergeCells>
  <pageMargins left="0.51181102362204722" right="0.51181102362204722" top="0.78740157480314965" bottom="0.78740157480314965" header="0.31496062992125984" footer="0.31496062992125984"/>
  <pageSetup paperSize="9" scale="8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topLeftCell="A7" workbookViewId="0">
      <selection activeCell="D33" sqref="D33"/>
    </sheetView>
  </sheetViews>
  <sheetFormatPr defaultRowHeight="14.4" x14ac:dyDescent="0.3"/>
  <cols>
    <col min="2" max="2" width="12.88671875" customWidth="1"/>
    <col min="3" max="3" width="17.33203125" customWidth="1"/>
    <col min="4" max="4" width="98.33203125" customWidth="1"/>
    <col min="5" max="5" width="11.44140625" customWidth="1"/>
    <col min="7" max="7" width="14.44140625" customWidth="1"/>
    <col min="8" max="8" width="18" customWidth="1"/>
    <col min="9" max="9" width="18.6640625" customWidth="1"/>
    <col min="10" max="10" width="16.109375" customWidth="1"/>
  </cols>
  <sheetData>
    <row r="1" spans="1:10" ht="31.2" x14ac:dyDescent="0.3">
      <c r="A1" s="142" t="s">
        <v>233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31.2" x14ac:dyDescent="0.3">
      <c r="A2" s="142" t="s">
        <v>167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7.399999999999999" x14ac:dyDescent="0.3">
      <c r="A3" s="144" t="s">
        <v>168</v>
      </c>
      <c r="B3" s="144"/>
      <c r="C3" s="139" t="s">
        <v>169</v>
      </c>
      <c r="D3" s="139"/>
      <c r="E3" s="139"/>
      <c r="F3" s="139"/>
      <c r="G3" s="139"/>
      <c r="H3" s="139"/>
      <c r="I3" s="139"/>
      <c r="J3" s="139"/>
    </row>
    <row r="4" spans="1:10" ht="17.399999999999999" x14ac:dyDescent="0.3">
      <c r="A4" s="144" t="s">
        <v>170</v>
      </c>
      <c r="B4" s="144"/>
      <c r="C4" s="140" t="s">
        <v>171</v>
      </c>
      <c r="D4" s="140"/>
      <c r="E4" s="140"/>
      <c r="F4" s="140"/>
      <c r="G4" s="140"/>
      <c r="H4" s="140"/>
      <c r="I4" s="140"/>
      <c r="J4" s="140"/>
    </row>
    <row r="5" spans="1:10" ht="17.399999999999999" x14ac:dyDescent="0.3">
      <c r="A5" s="145" t="s">
        <v>172</v>
      </c>
      <c r="B5" s="145"/>
      <c r="C5" s="139" t="s">
        <v>173</v>
      </c>
      <c r="D5" s="139"/>
      <c r="E5" s="139"/>
      <c r="F5" s="139"/>
      <c r="G5" s="139"/>
      <c r="H5" s="139"/>
      <c r="I5" s="139"/>
      <c r="J5" s="139"/>
    </row>
    <row r="6" spans="1:10" ht="15.6" x14ac:dyDescent="0.3">
      <c r="A6" s="144"/>
      <c r="B6" s="144"/>
      <c r="C6" s="146"/>
      <c r="D6" s="146"/>
      <c r="E6" s="137" t="s">
        <v>174</v>
      </c>
      <c r="F6" s="137"/>
      <c r="G6" s="137"/>
      <c r="H6" s="137"/>
      <c r="I6" s="137"/>
      <c r="J6" s="138"/>
    </row>
    <row r="7" spans="1:10" ht="15" customHeight="1" x14ac:dyDescent="0.3">
      <c r="A7" s="147" t="s">
        <v>205</v>
      </c>
      <c r="B7" s="148"/>
      <c r="C7" s="149"/>
      <c r="D7" s="153" t="s">
        <v>175</v>
      </c>
      <c r="E7" s="136"/>
      <c r="F7" s="136"/>
      <c r="G7" s="141" t="s">
        <v>203</v>
      </c>
      <c r="H7" s="141" t="s">
        <v>206</v>
      </c>
      <c r="I7" s="141" t="s">
        <v>207</v>
      </c>
      <c r="J7" s="39"/>
    </row>
    <row r="8" spans="1:10" ht="23.25" customHeight="1" x14ac:dyDescent="0.3">
      <c r="A8" s="150"/>
      <c r="B8" s="151"/>
      <c r="C8" s="152"/>
      <c r="D8" s="154"/>
      <c r="E8" s="136"/>
      <c r="F8" s="136"/>
      <c r="G8" s="141"/>
      <c r="H8" s="141"/>
      <c r="I8" s="141"/>
      <c r="J8" s="39"/>
    </row>
    <row r="9" spans="1:10" x14ac:dyDescent="0.3">
      <c r="A9" s="5" t="s">
        <v>11</v>
      </c>
      <c r="B9" s="5" t="s">
        <v>12</v>
      </c>
      <c r="C9" s="5" t="s">
        <v>13</v>
      </c>
      <c r="D9" s="5" t="s">
        <v>176</v>
      </c>
      <c r="E9" s="43" t="s">
        <v>6</v>
      </c>
      <c r="F9" s="43" t="s">
        <v>45</v>
      </c>
      <c r="G9" s="44" t="s">
        <v>177</v>
      </c>
      <c r="H9" s="44" t="s">
        <v>177</v>
      </c>
      <c r="I9" s="44" t="s">
        <v>177</v>
      </c>
      <c r="J9" s="5" t="s">
        <v>204</v>
      </c>
    </row>
    <row r="10" spans="1:10" x14ac:dyDescent="0.3">
      <c r="A10" s="7">
        <v>1</v>
      </c>
      <c r="B10" s="7"/>
      <c r="C10" s="7"/>
      <c r="D10" s="38"/>
      <c r="E10" s="7"/>
      <c r="F10" s="7"/>
      <c r="G10" s="40"/>
      <c r="H10" s="37"/>
      <c r="I10" s="36"/>
      <c r="J10" s="14"/>
    </row>
    <row r="11" spans="1:10" ht="27.6" x14ac:dyDescent="0.3">
      <c r="A11" s="5" t="s">
        <v>2</v>
      </c>
      <c r="B11" s="10">
        <v>96521</v>
      </c>
      <c r="C11" s="10" t="s">
        <v>0</v>
      </c>
      <c r="D11" s="35" t="s">
        <v>178</v>
      </c>
      <c r="E11" s="5">
        <v>70</v>
      </c>
      <c r="F11" s="10" t="s">
        <v>22</v>
      </c>
      <c r="G11" s="41">
        <v>150</v>
      </c>
      <c r="H11" s="46">
        <v>82</v>
      </c>
      <c r="I11" s="45">
        <v>200</v>
      </c>
      <c r="J11" s="29">
        <f>SUM(G11:I11)/3</f>
        <v>144</v>
      </c>
    </row>
    <row r="12" spans="1:10" ht="27.6" x14ac:dyDescent="0.3">
      <c r="A12" s="5" t="s">
        <v>3</v>
      </c>
      <c r="B12" s="34" t="s">
        <v>15</v>
      </c>
      <c r="C12" s="34" t="s">
        <v>147</v>
      </c>
      <c r="D12" s="33" t="s">
        <v>179</v>
      </c>
      <c r="E12" s="5">
        <v>26</v>
      </c>
      <c r="F12" s="5" t="s">
        <v>45</v>
      </c>
      <c r="G12" s="41">
        <v>2500</v>
      </c>
      <c r="H12" s="31">
        <v>3969</v>
      </c>
      <c r="I12" s="32">
        <v>2000</v>
      </c>
      <c r="J12" s="29">
        <f t="shared" ref="J12:J29" si="0">SUM(G12:I12)/3</f>
        <v>2823</v>
      </c>
    </row>
    <row r="13" spans="1:10" ht="27.6" x14ac:dyDescent="0.3">
      <c r="A13" s="5" t="s">
        <v>4</v>
      </c>
      <c r="B13" s="34" t="s">
        <v>15</v>
      </c>
      <c r="C13" s="34" t="s">
        <v>147</v>
      </c>
      <c r="D13" s="33" t="s">
        <v>180</v>
      </c>
      <c r="E13" s="5">
        <v>11</v>
      </c>
      <c r="F13" s="5" t="s">
        <v>45</v>
      </c>
      <c r="G13" s="41">
        <v>2000</v>
      </c>
      <c r="H13" s="31">
        <v>1663</v>
      </c>
      <c r="I13" s="32">
        <v>2000</v>
      </c>
      <c r="J13" s="29">
        <f t="shared" si="0"/>
        <v>1887.6666666666667</v>
      </c>
    </row>
    <row r="14" spans="1:10" x14ac:dyDescent="0.3">
      <c r="A14" s="5" t="s">
        <v>5</v>
      </c>
      <c r="B14" s="34" t="s">
        <v>15</v>
      </c>
      <c r="C14" s="34" t="s">
        <v>147</v>
      </c>
      <c r="D14" s="33" t="s">
        <v>181</v>
      </c>
      <c r="E14" s="5">
        <v>1</v>
      </c>
      <c r="F14" s="5" t="s">
        <v>45</v>
      </c>
      <c r="G14" s="41">
        <v>9800</v>
      </c>
      <c r="H14" s="31">
        <v>9500</v>
      </c>
      <c r="I14" s="32">
        <v>15000</v>
      </c>
      <c r="J14" s="29">
        <f t="shared" si="0"/>
        <v>11433.333333333334</v>
      </c>
    </row>
    <row r="15" spans="1:10" x14ac:dyDescent="0.3">
      <c r="A15" s="5" t="s">
        <v>27</v>
      </c>
      <c r="B15" s="34" t="s">
        <v>15</v>
      </c>
      <c r="C15" s="34" t="s">
        <v>147</v>
      </c>
      <c r="D15" s="33" t="s">
        <v>182</v>
      </c>
      <c r="E15" s="42">
        <v>33</v>
      </c>
      <c r="F15" s="5" t="s">
        <v>48</v>
      </c>
      <c r="G15" s="41">
        <v>320</v>
      </c>
      <c r="H15" s="31">
        <v>241.5</v>
      </c>
      <c r="I15" s="32">
        <v>460</v>
      </c>
      <c r="J15" s="29">
        <f t="shared" si="0"/>
        <v>340.5</v>
      </c>
    </row>
    <row r="16" spans="1:10" x14ac:dyDescent="0.3">
      <c r="A16" s="5" t="s">
        <v>14</v>
      </c>
      <c r="B16" s="34" t="s">
        <v>15</v>
      </c>
      <c r="C16" s="34" t="s">
        <v>147</v>
      </c>
      <c r="D16" s="33" t="s">
        <v>183</v>
      </c>
      <c r="E16" s="32">
        <v>179.65</v>
      </c>
      <c r="F16" s="5" t="s">
        <v>48</v>
      </c>
      <c r="G16" s="41">
        <v>410</v>
      </c>
      <c r="H16" s="31">
        <v>366.45</v>
      </c>
      <c r="I16" s="32">
        <v>460</v>
      </c>
      <c r="J16" s="29">
        <f t="shared" si="0"/>
        <v>412.15000000000003</v>
      </c>
    </row>
    <row r="17" spans="1:10" x14ac:dyDescent="0.3">
      <c r="A17" s="5" t="s">
        <v>28</v>
      </c>
      <c r="B17" s="34" t="s">
        <v>15</v>
      </c>
      <c r="C17" s="34" t="s">
        <v>147</v>
      </c>
      <c r="D17" s="33" t="s">
        <v>184</v>
      </c>
      <c r="E17" s="42">
        <v>3.3</v>
      </c>
      <c r="F17" s="5" t="s">
        <v>48</v>
      </c>
      <c r="G17" s="41">
        <v>390</v>
      </c>
      <c r="H17" s="31">
        <v>359.1</v>
      </c>
      <c r="I17" s="32">
        <v>460</v>
      </c>
      <c r="J17" s="29">
        <f t="shared" si="0"/>
        <v>403.0333333333333</v>
      </c>
    </row>
    <row r="18" spans="1:10" x14ac:dyDescent="0.3">
      <c r="A18" s="5" t="s">
        <v>126</v>
      </c>
      <c r="B18" s="34" t="s">
        <v>15</v>
      </c>
      <c r="C18" s="34" t="s">
        <v>147</v>
      </c>
      <c r="D18" s="33" t="s">
        <v>185</v>
      </c>
      <c r="E18" s="32">
        <v>69.819999999999993</v>
      </c>
      <c r="F18" s="5" t="s">
        <v>48</v>
      </c>
      <c r="G18" s="41">
        <v>350</v>
      </c>
      <c r="H18" s="31">
        <v>308.7</v>
      </c>
      <c r="I18" s="32">
        <v>350</v>
      </c>
      <c r="J18" s="29">
        <f t="shared" si="0"/>
        <v>336.23333333333335</v>
      </c>
    </row>
    <row r="19" spans="1:10" x14ac:dyDescent="0.3">
      <c r="A19" s="5" t="s">
        <v>164</v>
      </c>
      <c r="B19" s="34" t="s">
        <v>15</v>
      </c>
      <c r="C19" s="34" t="s">
        <v>147</v>
      </c>
      <c r="D19" s="33" t="s">
        <v>186</v>
      </c>
      <c r="E19" s="32">
        <v>175.24</v>
      </c>
      <c r="F19" s="5" t="s">
        <v>48</v>
      </c>
      <c r="G19" s="41">
        <v>380</v>
      </c>
      <c r="H19" s="31">
        <v>342.3</v>
      </c>
      <c r="I19" s="32">
        <v>350</v>
      </c>
      <c r="J19" s="29">
        <f t="shared" si="0"/>
        <v>357.43333333333334</v>
      </c>
    </row>
    <row r="20" spans="1:10" x14ac:dyDescent="0.3">
      <c r="A20" s="5" t="s">
        <v>188</v>
      </c>
      <c r="B20" s="34" t="s">
        <v>15</v>
      </c>
      <c r="C20" s="34" t="s">
        <v>147</v>
      </c>
      <c r="D20" s="33" t="s">
        <v>187</v>
      </c>
      <c r="E20" s="32">
        <v>24.96</v>
      </c>
      <c r="F20" s="5" t="s">
        <v>48</v>
      </c>
      <c r="G20" s="41">
        <v>420</v>
      </c>
      <c r="H20" s="31">
        <v>350.7</v>
      </c>
      <c r="I20" s="32">
        <v>350</v>
      </c>
      <c r="J20" s="29">
        <f t="shared" si="0"/>
        <v>373.56666666666666</v>
      </c>
    </row>
    <row r="21" spans="1:10" x14ac:dyDescent="0.3">
      <c r="A21" s="5" t="s">
        <v>190</v>
      </c>
      <c r="B21" s="34" t="s">
        <v>15</v>
      </c>
      <c r="C21" s="34" t="s">
        <v>147</v>
      </c>
      <c r="D21" s="33" t="s">
        <v>189</v>
      </c>
      <c r="E21" s="32">
        <v>4.4800000000000004</v>
      </c>
      <c r="F21" s="5" t="s">
        <v>48</v>
      </c>
      <c r="G21" s="41">
        <v>450</v>
      </c>
      <c r="H21" s="31">
        <v>374.85</v>
      </c>
      <c r="I21" s="32">
        <v>350</v>
      </c>
      <c r="J21" s="29">
        <f t="shared" si="0"/>
        <v>391.61666666666662</v>
      </c>
    </row>
    <row r="22" spans="1:10" x14ac:dyDescent="0.3">
      <c r="A22" s="5" t="s">
        <v>192</v>
      </c>
      <c r="B22" s="34" t="s">
        <v>15</v>
      </c>
      <c r="C22" s="34" t="s">
        <v>147</v>
      </c>
      <c r="D22" s="33" t="s">
        <v>191</v>
      </c>
      <c r="E22" s="32">
        <v>23.17</v>
      </c>
      <c r="F22" s="5" t="s">
        <v>48</v>
      </c>
      <c r="G22" s="41">
        <v>700</v>
      </c>
      <c r="H22" s="31">
        <v>627.9</v>
      </c>
      <c r="I22" s="32">
        <v>350</v>
      </c>
      <c r="J22" s="29">
        <f t="shared" si="0"/>
        <v>559.30000000000007</v>
      </c>
    </row>
    <row r="23" spans="1:10" x14ac:dyDescent="0.3">
      <c r="A23" s="5" t="s">
        <v>213</v>
      </c>
      <c r="B23" s="34" t="s">
        <v>15</v>
      </c>
      <c r="C23" s="34" t="s">
        <v>147</v>
      </c>
      <c r="D23" s="33" t="s">
        <v>193</v>
      </c>
      <c r="E23" s="32">
        <v>526.44000000000005</v>
      </c>
      <c r="F23" s="5" t="s">
        <v>48</v>
      </c>
      <c r="G23" s="41">
        <v>380</v>
      </c>
      <c r="H23" s="31">
        <v>304.76</v>
      </c>
      <c r="I23" s="32">
        <v>420</v>
      </c>
      <c r="J23" s="29">
        <f t="shared" si="0"/>
        <v>368.25333333333333</v>
      </c>
    </row>
    <row r="24" spans="1:10" x14ac:dyDescent="0.3">
      <c r="A24" s="5" t="s">
        <v>196</v>
      </c>
      <c r="B24" s="34" t="s">
        <v>15</v>
      </c>
      <c r="C24" s="34" t="s">
        <v>147</v>
      </c>
      <c r="D24" s="33" t="s">
        <v>194</v>
      </c>
      <c r="E24" s="42">
        <v>54.34</v>
      </c>
      <c r="F24" s="5" t="s">
        <v>48</v>
      </c>
      <c r="G24" s="41">
        <v>420</v>
      </c>
      <c r="H24" s="31">
        <v>304.76</v>
      </c>
      <c r="I24" s="32">
        <v>420</v>
      </c>
      <c r="J24" s="29">
        <f t="shared" si="0"/>
        <v>381.58666666666664</v>
      </c>
    </row>
    <row r="25" spans="1:10" x14ac:dyDescent="0.3">
      <c r="A25" s="5" t="s">
        <v>198</v>
      </c>
      <c r="B25" s="34" t="s">
        <v>15</v>
      </c>
      <c r="C25" s="34" t="s">
        <v>147</v>
      </c>
      <c r="D25" s="33" t="s">
        <v>195</v>
      </c>
      <c r="E25" s="32">
        <v>103.4</v>
      </c>
      <c r="F25" s="5" t="s">
        <v>59</v>
      </c>
      <c r="G25" s="41">
        <v>460</v>
      </c>
      <c r="H25" s="31">
        <v>360</v>
      </c>
      <c r="I25" s="32">
        <v>555.4</v>
      </c>
      <c r="J25" s="29">
        <f t="shared" si="0"/>
        <v>458.4666666666667</v>
      </c>
    </row>
    <row r="26" spans="1:10" ht="41.4" x14ac:dyDescent="0.3">
      <c r="A26" s="5" t="s">
        <v>201</v>
      </c>
      <c r="B26" s="34">
        <v>100778</v>
      </c>
      <c r="C26" s="34" t="s">
        <v>0</v>
      </c>
      <c r="D26" s="33" t="s">
        <v>197</v>
      </c>
      <c r="E26" s="30">
        <v>10095.34</v>
      </c>
      <c r="F26" s="9" t="s">
        <v>132</v>
      </c>
      <c r="G26" s="41">
        <v>37</v>
      </c>
      <c r="H26" s="31">
        <v>31</v>
      </c>
      <c r="I26" s="32">
        <v>22</v>
      </c>
      <c r="J26" s="29">
        <f t="shared" si="0"/>
        <v>30</v>
      </c>
    </row>
    <row r="27" spans="1:10" ht="27.6" x14ac:dyDescent="0.3">
      <c r="A27" s="5" t="s">
        <v>230</v>
      </c>
      <c r="B27" s="34">
        <v>94213</v>
      </c>
      <c r="C27" s="34" t="s">
        <v>0</v>
      </c>
      <c r="D27" s="33" t="s">
        <v>199</v>
      </c>
      <c r="E27" s="32">
        <v>954.88</v>
      </c>
      <c r="F27" s="9" t="s">
        <v>59</v>
      </c>
      <c r="G27" s="41">
        <v>42</v>
      </c>
      <c r="H27" s="31">
        <v>38</v>
      </c>
      <c r="I27" s="32">
        <v>90</v>
      </c>
      <c r="J27" s="29">
        <f t="shared" si="0"/>
        <v>56.666666666666664</v>
      </c>
    </row>
    <row r="28" spans="1:10" ht="27.6" x14ac:dyDescent="0.3">
      <c r="A28" s="5" t="s">
        <v>231</v>
      </c>
      <c r="B28" s="34">
        <v>94229</v>
      </c>
      <c r="C28" s="34" t="s">
        <v>0</v>
      </c>
      <c r="D28" s="33" t="s">
        <v>200</v>
      </c>
      <c r="E28" s="32">
        <v>108.98</v>
      </c>
      <c r="F28" s="9" t="s">
        <v>48</v>
      </c>
      <c r="G28" s="41">
        <v>70</v>
      </c>
      <c r="H28" s="31">
        <v>200</v>
      </c>
      <c r="I28" s="32">
        <v>50</v>
      </c>
      <c r="J28" s="29">
        <f t="shared" si="0"/>
        <v>106.66666666666667</v>
      </c>
    </row>
    <row r="29" spans="1:10" ht="27.6" x14ac:dyDescent="0.3">
      <c r="A29" s="5" t="s">
        <v>232</v>
      </c>
      <c r="B29" s="34">
        <v>94231</v>
      </c>
      <c r="C29" s="34" t="s">
        <v>0</v>
      </c>
      <c r="D29" s="33" t="s">
        <v>202</v>
      </c>
      <c r="E29" s="32">
        <v>49.7</v>
      </c>
      <c r="F29" s="9" t="s">
        <v>48</v>
      </c>
      <c r="G29" s="41">
        <v>90</v>
      </c>
      <c r="H29" s="31">
        <v>125</v>
      </c>
      <c r="I29" s="32">
        <v>50</v>
      </c>
      <c r="J29" s="29">
        <f t="shared" si="0"/>
        <v>88.333333333333329</v>
      </c>
    </row>
    <row r="30" spans="1:10" x14ac:dyDescent="0.3">
      <c r="A30" s="5"/>
      <c r="B30" s="34"/>
      <c r="C30" s="34"/>
      <c r="D30" s="33"/>
      <c r="E30" s="32"/>
      <c r="F30" s="9"/>
      <c r="G30" s="41"/>
      <c r="H30" s="31"/>
      <c r="I30" s="30"/>
      <c r="J30" s="29"/>
    </row>
    <row r="31" spans="1:10" x14ac:dyDescent="0.3">
      <c r="A31" s="5"/>
      <c r="B31" s="5"/>
      <c r="C31" s="5"/>
      <c r="D31" s="5"/>
      <c r="E31" s="143"/>
      <c r="F31" s="143"/>
      <c r="G31" s="143"/>
      <c r="H31" s="143"/>
      <c r="I31" s="77"/>
      <c r="J31" s="78"/>
    </row>
  </sheetData>
  <mergeCells count="19">
    <mergeCell ref="A1:J1"/>
    <mergeCell ref="E31:H31"/>
    <mergeCell ref="A3:B3"/>
    <mergeCell ref="A4:B4"/>
    <mergeCell ref="A5:B5"/>
    <mergeCell ref="A6:B6"/>
    <mergeCell ref="C5:J5"/>
    <mergeCell ref="C6:D6"/>
    <mergeCell ref="A7:C8"/>
    <mergeCell ref="A2:J2"/>
    <mergeCell ref="D7:D8"/>
    <mergeCell ref="G7:G8"/>
    <mergeCell ref="F7:F8"/>
    <mergeCell ref="E7:E8"/>
    <mergeCell ref="E6:J6"/>
    <mergeCell ref="C3:J3"/>
    <mergeCell ref="C4:J4"/>
    <mergeCell ref="H7:H8"/>
    <mergeCell ref="I7:I8"/>
  </mergeCells>
  <pageMargins left="0.51181102362204722" right="0.51181102362204722" top="0.78740157480314965" bottom="0.78740157480314965" header="0.31496062992125984" footer="0.31496062992125984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Orçamentária</vt:lpstr>
      <vt:lpstr>CRONOGRAMA</vt:lpstr>
      <vt:lpstr>MERCADO 08 24</vt:lpstr>
      <vt:lpstr>Plan2</vt:lpstr>
      <vt:lpstr>CRONOGRAMA!Area_de_impressao</vt:lpstr>
      <vt:lpstr>'Planilha Orçamentária'!Area_de_impressao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2024-08-15T19:29:13Z</cp:lastPrinted>
  <dcterms:created xsi:type="dcterms:W3CDTF">2022-06-07T16:35:26Z</dcterms:created>
  <dcterms:modified xsi:type="dcterms:W3CDTF">2024-09-26T17:17:42Z</dcterms:modified>
</cp:coreProperties>
</file>