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tos\Engenheiro Welinton\PÁTIO PREFEITURA MARACAJÁ\PROJETO\2 - DETALHAMENTO\"/>
    </mc:Choice>
  </mc:AlternateContent>
  <xr:revisionPtr revIDLastSave="0" documentId="13_ncr:1_{7C7331A1-21FD-4601-BB28-05A881CA6C05}" xr6:coauthVersionLast="47" xr6:coauthVersionMax="47" xr10:uidLastSave="{00000000-0000-0000-0000-000000000000}"/>
  <bookViews>
    <workbookView xWindow="-108" yWindow="-108" windowWidth="23256" windowHeight="12576" xr2:uid="{795751B5-41D3-418F-819C-AC6D371924D4}"/>
  </bookViews>
  <sheets>
    <sheet name="Planilha1" sheetId="1" r:id="rId1"/>
  </sheets>
  <definedNames>
    <definedName name="_xlnm.Print_Area" localSheetId="0">Planilha1!$A$1:$T$107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1" l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D107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E106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E100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E96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E92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E90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E67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E42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E40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E27" i="1"/>
  <c r="K9" i="1"/>
  <c r="L9" i="1"/>
  <c r="M9" i="1"/>
  <c r="N9" i="1"/>
  <c r="O9" i="1"/>
  <c r="P9" i="1"/>
  <c r="Q9" i="1"/>
  <c r="R9" i="1"/>
  <c r="S9" i="1"/>
  <c r="T9" i="1"/>
  <c r="E9" i="1"/>
  <c r="F9" i="1"/>
  <c r="G9" i="1"/>
  <c r="H9" i="1"/>
  <c r="J9" i="1"/>
  <c r="I9" i="1"/>
  <c r="D102" i="1"/>
  <c r="D103" i="1"/>
  <c r="D104" i="1"/>
  <c r="D105" i="1"/>
  <c r="D101" i="1"/>
  <c r="D98" i="1"/>
  <c r="D99" i="1"/>
  <c r="D97" i="1"/>
  <c r="D94" i="1"/>
  <c r="D95" i="1"/>
  <c r="D93" i="1"/>
  <c r="D91" i="1"/>
  <c r="D92" i="1" s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68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43" i="1"/>
  <c r="D41" i="1"/>
  <c r="D42" i="1" s="1"/>
  <c r="D29" i="1"/>
  <c r="D30" i="1"/>
  <c r="D31" i="1"/>
  <c r="D32" i="1"/>
  <c r="D33" i="1"/>
  <c r="D34" i="1"/>
  <c r="D35" i="1"/>
  <c r="D36" i="1"/>
  <c r="D37" i="1"/>
  <c r="D38" i="1"/>
  <c r="D39" i="1"/>
  <c r="D28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10" i="1"/>
  <c r="D8" i="1"/>
  <c r="D7" i="1"/>
  <c r="D96" i="1" l="1"/>
  <c r="D9" i="1"/>
  <c r="D106" i="1"/>
  <c r="D100" i="1"/>
  <c r="D90" i="1"/>
  <c r="D67" i="1"/>
  <c r="D40" i="1"/>
  <c r="D27" i="1"/>
</calcChain>
</file>

<file path=xl/sharedStrings.xml><?xml version="1.0" encoding="utf-8"?>
<sst xmlns="http://schemas.openxmlformats.org/spreadsheetml/2006/main" count="145" uniqueCount="122">
  <si>
    <t>Obra:</t>
  </si>
  <si>
    <t>Cliente:</t>
  </si>
  <si>
    <t>Ø5.0</t>
  </si>
  <si>
    <t>Ø6.3</t>
  </si>
  <si>
    <t>Ø8.0</t>
  </si>
  <si>
    <t>Ø10.0</t>
  </si>
  <si>
    <t>Ø12.5</t>
  </si>
  <si>
    <t>Ø16.0</t>
  </si>
  <si>
    <t>Ø20.0</t>
  </si>
  <si>
    <t>B-01</t>
  </si>
  <si>
    <t>Comp. (m)</t>
  </si>
  <si>
    <t>Peso (kg)</t>
  </si>
  <si>
    <t>B-02</t>
  </si>
  <si>
    <t>Unit.</t>
  </si>
  <si>
    <t>Total</t>
  </si>
  <si>
    <t>VOLUME (m³)</t>
  </si>
  <si>
    <t>VB-01</t>
  </si>
  <si>
    <t>VB-02</t>
  </si>
  <si>
    <t>VB-03</t>
  </si>
  <si>
    <t>VB-04</t>
  </si>
  <si>
    <t>VB-05</t>
  </si>
  <si>
    <t>VB-06</t>
  </si>
  <si>
    <t>VB-07</t>
  </si>
  <si>
    <t>VB-08</t>
  </si>
  <si>
    <t>VB-09</t>
  </si>
  <si>
    <t>VB-10</t>
  </si>
  <si>
    <t>VB-11</t>
  </si>
  <si>
    <t>VB-12</t>
  </si>
  <si>
    <t>VB-13</t>
  </si>
  <si>
    <t>VB-14</t>
  </si>
  <si>
    <t>VB-15</t>
  </si>
  <si>
    <t>VB-16</t>
  </si>
  <si>
    <t>VB-17</t>
  </si>
  <si>
    <t>C-01</t>
  </si>
  <si>
    <t>C-02</t>
  </si>
  <si>
    <t>C-03</t>
  </si>
  <si>
    <t>C-04</t>
  </si>
  <si>
    <t>C-05</t>
  </si>
  <si>
    <t>C-06</t>
  </si>
  <si>
    <t>C-07</t>
  </si>
  <si>
    <t>C-08</t>
  </si>
  <si>
    <t>C-09</t>
  </si>
  <si>
    <t>C-10</t>
  </si>
  <si>
    <t>C-11</t>
  </si>
  <si>
    <t>C-12</t>
  </si>
  <si>
    <t>ESC-01</t>
  </si>
  <si>
    <t>P-01</t>
  </si>
  <si>
    <t>P-02</t>
  </si>
  <si>
    <t>P-03</t>
  </si>
  <si>
    <t>P-04</t>
  </si>
  <si>
    <t>P-05</t>
  </si>
  <si>
    <t>P-06</t>
  </si>
  <si>
    <t>P-07</t>
  </si>
  <si>
    <t>P-08</t>
  </si>
  <si>
    <t>P-09</t>
  </si>
  <si>
    <t>P-10</t>
  </si>
  <si>
    <t>P-11</t>
  </si>
  <si>
    <t>P-12</t>
  </si>
  <si>
    <t>P-13</t>
  </si>
  <si>
    <t>P-14</t>
  </si>
  <si>
    <t>P-15</t>
  </si>
  <si>
    <t>P-16</t>
  </si>
  <si>
    <t>P-17</t>
  </si>
  <si>
    <t>P-18</t>
  </si>
  <si>
    <t>P-19</t>
  </si>
  <si>
    <t>P-20</t>
  </si>
  <si>
    <t>P-21</t>
  </si>
  <si>
    <t>P-22</t>
  </si>
  <si>
    <t>P-23</t>
  </si>
  <si>
    <t>P-24</t>
  </si>
  <si>
    <t>PM-01</t>
  </si>
  <si>
    <t>PM-02</t>
  </si>
  <si>
    <t>PM-03</t>
  </si>
  <si>
    <t>PM-04</t>
  </si>
  <si>
    <t>PM-05</t>
  </si>
  <si>
    <t>PM-06</t>
  </si>
  <si>
    <t>PM-07</t>
  </si>
  <si>
    <t>PM-08</t>
  </si>
  <si>
    <t>PM-09</t>
  </si>
  <si>
    <t>PM-10</t>
  </si>
  <si>
    <t>PM-11</t>
  </si>
  <si>
    <t>PM-12</t>
  </si>
  <si>
    <t>PM-13</t>
  </si>
  <si>
    <t>PM-14</t>
  </si>
  <si>
    <t>PM-15</t>
  </si>
  <si>
    <t>PM-16</t>
  </si>
  <si>
    <t>PM-17</t>
  </si>
  <si>
    <t>PM-18</t>
  </si>
  <si>
    <t>PM-19</t>
  </si>
  <si>
    <t>PM-20</t>
  </si>
  <si>
    <t>PM-21</t>
  </si>
  <si>
    <t>PM-22</t>
  </si>
  <si>
    <t>TELA  -  Q335</t>
  </si>
  <si>
    <t>Área (m²)</t>
  </si>
  <si>
    <t>VLV-01</t>
  </si>
  <si>
    <t>VL-01</t>
  </si>
  <si>
    <t>VL-02</t>
  </si>
  <si>
    <t>VL-03</t>
  </si>
  <si>
    <t>VR-01</t>
  </si>
  <si>
    <t>VR-02</t>
  </si>
  <si>
    <t>VR-03</t>
  </si>
  <si>
    <t>VI-01</t>
  </si>
  <si>
    <t>VI-02</t>
  </si>
  <si>
    <t>VI-03</t>
  </si>
  <si>
    <t>VI-04</t>
  </si>
  <si>
    <t>VI-05</t>
  </si>
  <si>
    <t>PÁTIO DE MÁQUINAS</t>
  </si>
  <si>
    <t>PREFEITURA MUNICIPAL DE MARACAJÁ</t>
  </si>
  <si>
    <t>TOTAL:</t>
  </si>
  <si>
    <t>BLOCOS</t>
  </si>
  <si>
    <t>BALDRAMES</t>
  </si>
  <si>
    <t>CONSOLOS</t>
  </si>
  <si>
    <t>ESCADA</t>
  </si>
  <si>
    <t>PILARES</t>
  </si>
  <si>
    <t>PLACAS FECHAMENTO</t>
  </si>
  <si>
    <t>VIGA VASO</t>
  </si>
  <si>
    <t>VIGADE LAJE</t>
  </si>
  <si>
    <t>VIGA DE RESPALDO</t>
  </si>
  <si>
    <t>VOLUME DE CONCRETO</t>
  </si>
  <si>
    <t>RESUMO DE AÇO E TELA POR BITOLA</t>
  </si>
  <si>
    <t>PEÇAS</t>
  </si>
  <si>
    <t>TOTAL GERAL: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</si>
</sst>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ck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ck">
        <color auto="1"/>
      </right>
      <top style="hair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right" indent="1"/>
    </xf>
    <xf numFmtId="0" fontId="0" fillId="0" borderId="0" xfId="0" applyAlignment="1">
      <alignment horizontal="left" inden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right" indent="1"/>
    </xf>
    <xf numFmtId="2" fontId="0" fillId="0" borderId="2" xfId="0" applyNumberFormat="1" applyBorder="1" applyAlignment="1">
      <alignment horizontal="right" indent="1"/>
    </xf>
    <xf numFmtId="164" fontId="0" fillId="0" borderId="2" xfId="0" applyNumberFormat="1" applyBorder="1" applyAlignment="1">
      <alignment horizontal="right" indent="1"/>
    </xf>
    <xf numFmtId="2" fontId="0" fillId="0" borderId="3" xfId="0" applyNumberFormat="1" applyBorder="1" applyAlignment="1">
      <alignment horizontal="right" indent="1"/>
    </xf>
    <xf numFmtId="0" fontId="0" fillId="0" borderId="2" xfId="0" applyBorder="1" applyAlignment="1">
      <alignment horizontal="right" indent="1"/>
    </xf>
    <xf numFmtId="0" fontId="0" fillId="0" borderId="4" xfId="0" applyBorder="1" applyAlignment="1">
      <alignment horizontal="right" indent="1"/>
    </xf>
    <xf numFmtId="2" fontId="0" fillId="0" borderId="5" xfId="0" applyNumberFormat="1" applyBorder="1" applyAlignment="1">
      <alignment horizontal="right" indent="1"/>
    </xf>
    <xf numFmtId="164" fontId="0" fillId="0" borderId="5" xfId="0" applyNumberFormat="1" applyBorder="1" applyAlignment="1">
      <alignment horizontal="right" indent="1"/>
    </xf>
    <xf numFmtId="2" fontId="0" fillId="0" borderId="6" xfId="0" applyNumberFormat="1" applyBorder="1" applyAlignment="1">
      <alignment horizontal="right" inden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right" indent="1"/>
    </xf>
    <xf numFmtId="2" fontId="0" fillId="0" borderId="16" xfId="0" applyNumberFormat="1" applyBorder="1" applyAlignment="1">
      <alignment horizontal="right" indent="1"/>
    </xf>
    <xf numFmtId="164" fontId="0" fillId="0" borderId="16" xfId="0" applyNumberFormat="1" applyBorder="1" applyAlignment="1">
      <alignment horizontal="right" indent="1"/>
    </xf>
    <xf numFmtId="2" fontId="0" fillId="0" borderId="17" xfId="0" applyNumberFormat="1" applyBorder="1" applyAlignment="1">
      <alignment horizontal="right" indent="1"/>
    </xf>
    <xf numFmtId="0" fontId="0" fillId="0" borderId="5" xfId="0" applyBorder="1" applyAlignment="1">
      <alignment horizontal="right" inden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right" indent="1"/>
    </xf>
    <xf numFmtId="2" fontId="0" fillId="2" borderId="2" xfId="0" applyNumberFormat="1" applyFill="1" applyBorder="1" applyAlignment="1">
      <alignment horizontal="right" indent="1"/>
    </xf>
    <xf numFmtId="2" fontId="0" fillId="2" borderId="3" xfId="0" applyNumberFormat="1" applyFill="1" applyBorder="1" applyAlignment="1">
      <alignment horizontal="right" indent="1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right" indent="1"/>
    </xf>
    <xf numFmtId="2" fontId="0" fillId="3" borderId="2" xfId="0" applyNumberFormat="1" applyFill="1" applyBorder="1" applyAlignment="1">
      <alignment horizontal="right" indent="1"/>
    </xf>
    <xf numFmtId="2" fontId="0" fillId="3" borderId="3" xfId="0" applyNumberFormat="1" applyFill="1" applyBorder="1" applyAlignment="1">
      <alignment horizontal="right" indent="1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right" indent="1"/>
    </xf>
    <xf numFmtId="2" fontId="0" fillId="4" borderId="2" xfId="0" applyNumberFormat="1" applyFill="1" applyBorder="1" applyAlignment="1">
      <alignment horizontal="right" indent="1"/>
    </xf>
    <xf numFmtId="2" fontId="0" fillId="4" borderId="3" xfId="0" applyNumberFormat="1" applyFill="1" applyBorder="1" applyAlignment="1">
      <alignment horizontal="right" indent="1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64" fontId="0" fillId="5" borderId="2" xfId="0" applyNumberFormat="1" applyFill="1" applyBorder="1" applyAlignment="1">
      <alignment horizontal="right" indent="1"/>
    </xf>
    <xf numFmtId="2" fontId="0" fillId="5" borderId="2" xfId="0" applyNumberFormat="1" applyFill="1" applyBorder="1" applyAlignment="1">
      <alignment horizontal="right" indent="1"/>
    </xf>
    <xf numFmtId="2" fontId="0" fillId="5" borderId="3" xfId="0" applyNumberFormat="1" applyFill="1" applyBorder="1" applyAlignment="1">
      <alignment horizontal="right" indent="1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164" fontId="0" fillId="6" borderId="2" xfId="0" applyNumberFormat="1" applyFill="1" applyBorder="1" applyAlignment="1">
      <alignment horizontal="right" indent="1"/>
    </xf>
    <xf numFmtId="2" fontId="0" fillId="6" borderId="2" xfId="0" applyNumberFormat="1" applyFill="1" applyBorder="1" applyAlignment="1">
      <alignment horizontal="right" indent="1"/>
    </xf>
    <xf numFmtId="2" fontId="0" fillId="6" borderId="3" xfId="0" applyNumberFormat="1" applyFill="1" applyBorder="1" applyAlignment="1">
      <alignment horizontal="right" inden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right" indent="1"/>
    </xf>
    <xf numFmtId="2" fontId="2" fillId="0" borderId="23" xfId="0" applyNumberFormat="1" applyFont="1" applyBorder="1" applyAlignment="1">
      <alignment horizontal="right" indent="1"/>
    </xf>
    <xf numFmtId="2" fontId="2" fillId="0" borderId="24" xfId="0" applyNumberFormat="1" applyFont="1" applyBorder="1" applyAlignment="1">
      <alignment horizontal="right" indent="1"/>
    </xf>
    <xf numFmtId="164" fontId="0" fillId="0" borderId="11" xfId="0" applyNumberFormat="1" applyBorder="1" applyAlignment="1">
      <alignment horizontal="right" indent="1"/>
    </xf>
    <xf numFmtId="2" fontId="0" fillId="0" borderId="11" xfId="0" applyNumberFormat="1" applyBorder="1" applyAlignment="1">
      <alignment horizontal="right" indent="1"/>
    </xf>
    <xf numFmtId="2" fontId="0" fillId="0" borderId="12" xfId="0" applyNumberFormat="1" applyBorder="1" applyAlignment="1">
      <alignment horizontal="right" indent="1"/>
    </xf>
  </cellXfs>
  <cellStyles count="1">
    <cellStyle name="Normal" xfId="0" builtinId="0"/>
  </cellStyles>
  <dxfs count="1"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C88AA-B472-4240-8B8B-0D74098C3882}">
  <dimension ref="A1:T108"/>
  <sheetViews>
    <sheetView tabSelected="1" workbookViewId="0">
      <pane ySplit="6" topLeftCell="A7" activePane="bottomLeft" state="frozen"/>
      <selection pane="bottomLeft" activeCell="J113" sqref="J113"/>
    </sheetView>
  </sheetViews>
  <sheetFormatPr defaultRowHeight="14.4" x14ac:dyDescent="0.3"/>
  <cols>
    <col min="1" max="20" width="9.77734375" customWidth="1"/>
  </cols>
  <sheetData>
    <row r="1" spans="1:20" x14ac:dyDescent="0.3">
      <c r="A1" s="1" t="s">
        <v>1</v>
      </c>
      <c r="B1" s="2" t="s">
        <v>107</v>
      </c>
    </row>
    <row r="2" spans="1:20" x14ac:dyDescent="0.3">
      <c r="A2" s="1" t="s">
        <v>0</v>
      </c>
      <c r="B2" s="2" t="s">
        <v>106</v>
      </c>
    </row>
    <row r="4" spans="1:20" ht="15" thickBot="1" x14ac:dyDescent="0.35">
      <c r="A4" s="54" t="s">
        <v>118</v>
      </c>
      <c r="B4" s="55"/>
      <c r="C4" s="55"/>
      <c r="D4" s="55"/>
      <c r="E4" s="56" t="s">
        <v>119</v>
      </c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7"/>
    </row>
    <row r="5" spans="1:20" x14ac:dyDescent="0.3">
      <c r="A5" s="23" t="s">
        <v>120</v>
      </c>
      <c r="B5" s="24"/>
      <c r="C5" s="52" t="s">
        <v>15</v>
      </c>
      <c r="D5" s="52"/>
      <c r="E5" s="52" t="s">
        <v>2</v>
      </c>
      <c r="F5" s="52"/>
      <c r="G5" s="52" t="s">
        <v>3</v>
      </c>
      <c r="H5" s="52"/>
      <c r="I5" s="52" t="s">
        <v>4</v>
      </c>
      <c r="J5" s="52"/>
      <c r="K5" s="52" t="s">
        <v>5</v>
      </c>
      <c r="L5" s="52"/>
      <c r="M5" s="52" t="s">
        <v>6</v>
      </c>
      <c r="N5" s="52"/>
      <c r="O5" s="52" t="s">
        <v>7</v>
      </c>
      <c r="P5" s="52"/>
      <c r="Q5" s="52" t="s">
        <v>8</v>
      </c>
      <c r="R5" s="52"/>
      <c r="S5" s="52" t="s">
        <v>92</v>
      </c>
      <c r="T5" s="53"/>
    </row>
    <row r="6" spans="1:20" ht="15" thickBot="1" x14ac:dyDescent="0.35">
      <c r="A6" s="25"/>
      <c r="B6" s="26"/>
      <c r="C6" s="16" t="s">
        <v>13</v>
      </c>
      <c r="D6" s="16" t="s">
        <v>14</v>
      </c>
      <c r="E6" s="16" t="s">
        <v>10</v>
      </c>
      <c r="F6" s="16" t="s">
        <v>11</v>
      </c>
      <c r="G6" s="16" t="s">
        <v>10</v>
      </c>
      <c r="H6" s="16" t="s">
        <v>11</v>
      </c>
      <c r="I6" s="16" t="s">
        <v>10</v>
      </c>
      <c r="J6" s="16" t="s">
        <v>11</v>
      </c>
      <c r="K6" s="16" t="s">
        <v>10</v>
      </c>
      <c r="L6" s="16" t="s">
        <v>11</v>
      </c>
      <c r="M6" s="16" t="s">
        <v>10</v>
      </c>
      <c r="N6" s="16" t="s">
        <v>11</v>
      </c>
      <c r="O6" s="16" t="s">
        <v>10</v>
      </c>
      <c r="P6" s="16" t="s">
        <v>11</v>
      </c>
      <c r="Q6" s="16" t="s">
        <v>10</v>
      </c>
      <c r="R6" s="16" t="s">
        <v>11</v>
      </c>
      <c r="S6" s="16" t="s">
        <v>93</v>
      </c>
      <c r="T6" s="17" t="s">
        <v>11</v>
      </c>
    </row>
    <row r="7" spans="1:20" hidden="1" x14ac:dyDescent="0.3">
      <c r="A7" s="10" t="s">
        <v>9</v>
      </c>
      <c r="B7" s="11">
        <v>26</v>
      </c>
      <c r="C7" s="12">
        <v>1.268</v>
      </c>
      <c r="D7" s="12">
        <f>B7*C7</f>
        <v>32.968000000000004</v>
      </c>
      <c r="E7" s="11"/>
      <c r="F7" s="11"/>
      <c r="G7" s="11"/>
      <c r="H7" s="11"/>
      <c r="I7" s="11">
        <v>130.36000000000001</v>
      </c>
      <c r="J7" s="11">
        <v>52.14</v>
      </c>
      <c r="K7" s="11">
        <v>43.44</v>
      </c>
      <c r="L7" s="11">
        <v>27.37</v>
      </c>
      <c r="M7" s="11">
        <v>34.96</v>
      </c>
      <c r="N7" s="11">
        <v>34.96</v>
      </c>
      <c r="O7" s="11"/>
      <c r="P7" s="11"/>
      <c r="Q7" s="11"/>
      <c r="R7" s="11"/>
      <c r="S7" s="11"/>
      <c r="T7" s="13"/>
    </row>
    <row r="8" spans="1:20" hidden="1" x14ac:dyDescent="0.3">
      <c r="A8" s="18" t="s">
        <v>12</v>
      </c>
      <c r="B8" s="19">
        <v>11</v>
      </c>
      <c r="C8" s="20">
        <v>0.55100000000000005</v>
      </c>
      <c r="D8" s="20">
        <f>B8*C8</f>
        <v>6.0610000000000008</v>
      </c>
      <c r="E8" s="19"/>
      <c r="F8" s="19"/>
      <c r="G8" s="19"/>
      <c r="H8" s="19"/>
      <c r="I8" s="19">
        <v>56.85</v>
      </c>
      <c r="J8" s="19">
        <v>22.74</v>
      </c>
      <c r="K8" s="19">
        <v>59</v>
      </c>
      <c r="L8" s="19">
        <v>37.17</v>
      </c>
      <c r="M8" s="19"/>
      <c r="N8" s="19"/>
      <c r="O8" s="19"/>
      <c r="P8" s="19"/>
      <c r="Q8" s="19"/>
      <c r="R8" s="19"/>
      <c r="S8" s="19"/>
      <c r="T8" s="21"/>
    </row>
    <row r="9" spans="1:20" x14ac:dyDescent="0.3">
      <c r="A9" s="27" t="s">
        <v>109</v>
      </c>
      <c r="B9" s="28"/>
      <c r="C9" s="29" t="s">
        <v>108</v>
      </c>
      <c r="D9" s="29">
        <f>SUM(D7:D8)</f>
        <v>39.029000000000003</v>
      </c>
      <c r="E9" s="30">
        <f t="shared" ref="E9:H9" si="0">(E7*$B$7)+(E8*$B$8)</f>
        <v>0</v>
      </c>
      <c r="F9" s="30">
        <f t="shared" si="0"/>
        <v>0</v>
      </c>
      <c r="G9" s="30">
        <f t="shared" si="0"/>
        <v>0</v>
      </c>
      <c r="H9" s="30">
        <f t="shared" si="0"/>
        <v>0</v>
      </c>
      <c r="I9" s="30">
        <f>(I7*$B$7)+(I8*$B$8)</f>
        <v>4014.7100000000005</v>
      </c>
      <c r="J9" s="30">
        <f>(J7*$B$7)+(J8*$B$8)</f>
        <v>1605.7800000000002</v>
      </c>
      <c r="K9" s="30">
        <f t="shared" ref="K9:T9" si="1">(K7*$B$7)+(K8*$B$8)</f>
        <v>1778.44</v>
      </c>
      <c r="L9" s="30">
        <f t="shared" si="1"/>
        <v>1120.49</v>
      </c>
      <c r="M9" s="30">
        <f t="shared" si="1"/>
        <v>908.96</v>
      </c>
      <c r="N9" s="30">
        <f t="shared" si="1"/>
        <v>908.96</v>
      </c>
      <c r="O9" s="30">
        <f t="shared" si="1"/>
        <v>0</v>
      </c>
      <c r="P9" s="30">
        <f t="shared" si="1"/>
        <v>0</v>
      </c>
      <c r="Q9" s="30">
        <f t="shared" si="1"/>
        <v>0</v>
      </c>
      <c r="R9" s="30">
        <f t="shared" si="1"/>
        <v>0</v>
      </c>
      <c r="S9" s="30">
        <f t="shared" si="1"/>
        <v>0</v>
      </c>
      <c r="T9" s="31">
        <f t="shared" si="1"/>
        <v>0</v>
      </c>
    </row>
    <row r="10" spans="1:20" hidden="1" x14ac:dyDescent="0.3">
      <c r="A10" s="10" t="s">
        <v>16</v>
      </c>
      <c r="B10" s="22">
        <v>1</v>
      </c>
      <c r="C10" s="12">
        <v>0.50600000000000001</v>
      </c>
      <c r="D10" s="12">
        <f>B10*C10</f>
        <v>0.50600000000000001</v>
      </c>
      <c r="E10" s="11">
        <v>53.2</v>
      </c>
      <c r="F10" s="11">
        <v>8.51</v>
      </c>
      <c r="G10" s="11"/>
      <c r="H10" s="11"/>
      <c r="I10" s="11"/>
      <c r="J10" s="11"/>
      <c r="K10" s="11"/>
      <c r="L10" s="11"/>
      <c r="M10" s="11">
        <v>22.28</v>
      </c>
      <c r="N10" s="11">
        <v>22.28</v>
      </c>
      <c r="O10" s="11"/>
      <c r="P10" s="11"/>
      <c r="Q10" s="11"/>
      <c r="R10" s="11"/>
      <c r="S10" s="11"/>
      <c r="T10" s="13"/>
    </row>
    <row r="11" spans="1:20" hidden="1" x14ac:dyDescent="0.3">
      <c r="A11" s="5" t="s">
        <v>17</v>
      </c>
      <c r="B11" s="9">
        <v>2</v>
      </c>
      <c r="C11" s="7">
        <v>0.498</v>
      </c>
      <c r="D11" s="7">
        <f t="shared" ref="D11:D26" si="2">B11*C11</f>
        <v>0.996</v>
      </c>
      <c r="E11" s="6">
        <v>51.58</v>
      </c>
      <c r="F11" s="6">
        <v>8.2899999999999991</v>
      </c>
      <c r="G11" s="6"/>
      <c r="H11" s="6"/>
      <c r="I11" s="6"/>
      <c r="J11" s="6"/>
      <c r="K11" s="6"/>
      <c r="L11" s="6"/>
      <c r="M11" s="6">
        <v>21.88</v>
      </c>
      <c r="N11" s="6">
        <v>21.88</v>
      </c>
      <c r="O11" s="6"/>
      <c r="P11" s="6"/>
      <c r="Q11" s="6"/>
      <c r="R11" s="6"/>
      <c r="S11" s="6"/>
      <c r="T11" s="8"/>
    </row>
    <row r="12" spans="1:20" hidden="1" x14ac:dyDescent="0.3">
      <c r="A12" s="5" t="s">
        <v>18</v>
      </c>
      <c r="B12" s="9">
        <v>1</v>
      </c>
      <c r="C12" s="7">
        <v>0.55600000000000005</v>
      </c>
      <c r="D12" s="7">
        <f t="shared" si="2"/>
        <v>0.55600000000000005</v>
      </c>
      <c r="E12" s="6">
        <v>57.4</v>
      </c>
      <c r="F12" s="6">
        <v>9.18</v>
      </c>
      <c r="G12" s="6"/>
      <c r="H12" s="6"/>
      <c r="I12" s="6"/>
      <c r="J12" s="6"/>
      <c r="K12" s="6"/>
      <c r="L12" s="6"/>
      <c r="M12" s="6">
        <v>24.48</v>
      </c>
      <c r="N12" s="6">
        <v>24.48</v>
      </c>
      <c r="O12" s="6"/>
      <c r="P12" s="6"/>
      <c r="Q12" s="6"/>
      <c r="R12" s="6"/>
      <c r="S12" s="6"/>
      <c r="T12" s="8"/>
    </row>
    <row r="13" spans="1:20" hidden="1" x14ac:dyDescent="0.3">
      <c r="A13" s="5" t="s">
        <v>19</v>
      </c>
      <c r="B13" s="9">
        <v>1</v>
      </c>
      <c r="C13" s="7">
        <v>0.55700000000000005</v>
      </c>
      <c r="D13" s="7">
        <f t="shared" si="2"/>
        <v>0.55700000000000005</v>
      </c>
      <c r="E13" s="6">
        <v>57.4</v>
      </c>
      <c r="F13" s="6">
        <v>9.18</v>
      </c>
      <c r="G13" s="6"/>
      <c r="H13" s="6"/>
      <c r="I13" s="6"/>
      <c r="J13" s="6"/>
      <c r="K13" s="6"/>
      <c r="L13" s="6"/>
      <c r="M13" s="6">
        <v>24.52</v>
      </c>
      <c r="N13" s="6">
        <v>24.52</v>
      </c>
      <c r="O13" s="6"/>
      <c r="P13" s="6"/>
      <c r="Q13" s="6"/>
      <c r="R13" s="6"/>
      <c r="S13" s="6"/>
      <c r="T13" s="8"/>
    </row>
    <row r="14" spans="1:20" hidden="1" x14ac:dyDescent="0.3">
      <c r="A14" s="5" t="s">
        <v>20</v>
      </c>
      <c r="B14" s="9">
        <v>3</v>
      </c>
      <c r="C14" s="7">
        <v>0.40699999999999997</v>
      </c>
      <c r="D14" s="7">
        <f t="shared" si="2"/>
        <v>1.2209999999999999</v>
      </c>
      <c r="E14" s="6">
        <v>43.2</v>
      </c>
      <c r="F14" s="6">
        <v>6.91</v>
      </c>
      <c r="G14" s="6"/>
      <c r="H14" s="6"/>
      <c r="I14" s="6"/>
      <c r="J14" s="6"/>
      <c r="K14" s="6"/>
      <c r="L14" s="6"/>
      <c r="M14" s="6">
        <v>21.48</v>
      </c>
      <c r="N14" s="6">
        <v>21.48</v>
      </c>
      <c r="O14" s="6"/>
      <c r="P14" s="6"/>
      <c r="Q14" s="6"/>
      <c r="R14" s="6"/>
      <c r="S14" s="6"/>
      <c r="T14" s="8"/>
    </row>
    <row r="15" spans="1:20" hidden="1" x14ac:dyDescent="0.3">
      <c r="A15" s="5" t="s">
        <v>21</v>
      </c>
      <c r="B15" s="9">
        <v>3</v>
      </c>
      <c r="C15" s="7">
        <v>0.34200000000000003</v>
      </c>
      <c r="D15" s="7">
        <f t="shared" si="2"/>
        <v>1.026</v>
      </c>
      <c r="E15" s="6">
        <v>36</v>
      </c>
      <c r="F15" s="6">
        <v>5.76</v>
      </c>
      <c r="G15" s="6"/>
      <c r="H15" s="6"/>
      <c r="I15" s="6"/>
      <c r="J15" s="6"/>
      <c r="K15" s="6"/>
      <c r="L15" s="6"/>
      <c r="M15" s="6">
        <v>18</v>
      </c>
      <c r="N15" s="6">
        <v>18</v>
      </c>
      <c r="O15" s="6"/>
      <c r="P15" s="6"/>
      <c r="Q15" s="6"/>
      <c r="R15" s="6"/>
      <c r="S15" s="6"/>
      <c r="T15" s="8"/>
    </row>
    <row r="16" spans="1:20" hidden="1" x14ac:dyDescent="0.3">
      <c r="A16" s="5" t="s">
        <v>22</v>
      </c>
      <c r="B16" s="9">
        <v>1</v>
      </c>
      <c r="C16" s="7">
        <v>0.64</v>
      </c>
      <c r="D16" s="7">
        <f t="shared" si="2"/>
        <v>0.64</v>
      </c>
      <c r="E16" s="6">
        <v>65.8</v>
      </c>
      <c r="F16" s="6">
        <v>10.53</v>
      </c>
      <c r="G16" s="6"/>
      <c r="H16" s="6"/>
      <c r="I16" s="6"/>
      <c r="J16" s="6"/>
      <c r="K16" s="6"/>
      <c r="L16" s="6"/>
      <c r="M16" s="6">
        <v>28.2</v>
      </c>
      <c r="N16" s="6">
        <v>28.2</v>
      </c>
      <c r="O16" s="6"/>
      <c r="P16" s="6"/>
      <c r="Q16" s="6"/>
      <c r="R16" s="6"/>
      <c r="S16" s="6"/>
      <c r="T16" s="8"/>
    </row>
    <row r="17" spans="1:20" hidden="1" x14ac:dyDescent="0.3">
      <c r="A17" s="5" t="s">
        <v>23</v>
      </c>
      <c r="B17" s="9">
        <v>1</v>
      </c>
      <c r="C17" s="7">
        <v>0.47199999999999998</v>
      </c>
      <c r="D17" s="7">
        <f t="shared" si="2"/>
        <v>0.47199999999999998</v>
      </c>
      <c r="E17" s="6">
        <v>49</v>
      </c>
      <c r="F17" s="6">
        <v>7.84</v>
      </c>
      <c r="G17" s="6"/>
      <c r="H17" s="6"/>
      <c r="I17" s="6"/>
      <c r="J17" s="6"/>
      <c r="K17" s="6"/>
      <c r="L17" s="6"/>
      <c r="M17" s="6">
        <v>20.76</v>
      </c>
      <c r="N17" s="6">
        <v>20.76</v>
      </c>
      <c r="O17" s="6"/>
      <c r="P17" s="6"/>
      <c r="Q17" s="6"/>
      <c r="R17" s="6"/>
      <c r="S17" s="6"/>
      <c r="T17" s="8"/>
    </row>
    <row r="18" spans="1:20" hidden="1" x14ac:dyDescent="0.3">
      <c r="A18" s="5" t="s">
        <v>24</v>
      </c>
      <c r="B18" s="9">
        <v>2</v>
      </c>
      <c r="C18" s="7">
        <v>0.36099999999999999</v>
      </c>
      <c r="D18" s="7">
        <f t="shared" si="2"/>
        <v>0.72199999999999998</v>
      </c>
      <c r="E18" s="6">
        <v>38.4</v>
      </c>
      <c r="F18" s="6">
        <v>6.14</v>
      </c>
      <c r="G18" s="6"/>
      <c r="H18" s="6"/>
      <c r="I18" s="6"/>
      <c r="J18" s="6"/>
      <c r="K18" s="6"/>
      <c r="L18" s="6"/>
      <c r="M18" s="6">
        <v>19</v>
      </c>
      <c r="N18" s="6">
        <v>19</v>
      </c>
      <c r="O18" s="6"/>
      <c r="P18" s="6"/>
      <c r="Q18" s="6"/>
      <c r="R18" s="6"/>
      <c r="S18" s="6"/>
      <c r="T18" s="8"/>
    </row>
    <row r="19" spans="1:20" hidden="1" x14ac:dyDescent="0.3">
      <c r="A19" s="5" t="s">
        <v>25</v>
      </c>
      <c r="B19" s="9">
        <v>2</v>
      </c>
      <c r="C19" s="7">
        <v>0.36599999999999999</v>
      </c>
      <c r="D19" s="7">
        <f t="shared" si="2"/>
        <v>0.73199999999999998</v>
      </c>
      <c r="E19" s="6">
        <v>38.4</v>
      </c>
      <c r="F19" s="6">
        <v>6.14</v>
      </c>
      <c r="G19" s="6"/>
      <c r="H19" s="6"/>
      <c r="I19" s="6"/>
      <c r="J19" s="6"/>
      <c r="K19" s="6"/>
      <c r="L19" s="6"/>
      <c r="M19" s="6">
        <v>19.239999999999998</v>
      </c>
      <c r="N19" s="6">
        <v>19.239999999999998</v>
      </c>
      <c r="O19" s="6"/>
      <c r="P19" s="6"/>
      <c r="Q19" s="6"/>
      <c r="R19" s="6"/>
      <c r="S19" s="6"/>
      <c r="T19" s="8"/>
    </row>
    <row r="20" spans="1:20" hidden="1" x14ac:dyDescent="0.3">
      <c r="A20" s="5" t="s">
        <v>26</v>
      </c>
      <c r="B20" s="9">
        <v>2</v>
      </c>
      <c r="C20" s="7">
        <v>0.40300000000000002</v>
      </c>
      <c r="D20" s="7">
        <f t="shared" si="2"/>
        <v>0.80600000000000005</v>
      </c>
      <c r="E20" s="6">
        <v>43.2</v>
      </c>
      <c r="F20" s="6">
        <v>6.91</v>
      </c>
      <c r="G20" s="6"/>
      <c r="H20" s="6"/>
      <c r="I20" s="6"/>
      <c r="J20" s="6"/>
      <c r="K20" s="6"/>
      <c r="L20" s="6"/>
      <c r="M20" s="6">
        <v>21.28</v>
      </c>
      <c r="N20" s="6">
        <v>21.28</v>
      </c>
      <c r="O20" s="6"/>
      <c r="P20" s="6"/>
      <c r="Q20" s="6"/>
      <c r="R20" s="6"/>
      <c r="S20" s="6"/>
      <c r="T20" s="8"/>
    </row>
    <row r="21" spans="1:20" hidden="1" x14ac:dyDescent="0.3">
      <c r="A21" s="5" t="s">
        <v>27</v>
      </c>
      <c r="B21" s="9">
        <v>1</v>
      </c>
      <c r="C21" s="7">
        <v>0.39</v>
      </c>
      <c r="D21" s="7">
        <f t="shared" si="2"/>
        <v>0.39</v>
      </c>
      <c r="E21" s="6">
        <v>42</v>
      </c>
      <c r="F21" s="6">
        <v>6.72</v>
      </c>
      <c r="G21" s="6"/>
      <c r="H21" s="6"/>
      <c r="I21" s="6"/>
      <c r="J21" s="6"/>
      <c r="K21" s="6"/>
      <c r="L21" s="6"/>
      <c r="M21" s="6">
        <v>20.56</v>
      </c>
      <c r="N21" s="6">
        <v>20.56</v>
      </c>
      <c r="O21" s="6"/>
      <c r="P21" s="6"/>
      <c r="Q21" s="6"/>
      <c r="R21" s="6"/>
      <c r="S21" s="6"/>
      <c r="T21" s="8"/>
    </row>
    <row r="22" spans="1:20" hidden="1" x14ac:dyDescent="0.3">
      <c r="A22" s="5" t="s">
        <v>28</v>
      </c>
      <c r="B22" s="9">
        <v>1</v>
      </c>
      <c r="C22" s="7">
        <v>0.33700000000000002</v>
      </c>
      <c r="D22" s="7">
        <f t="shared" si="2"/>
        <v>0.33700000000000002</v>
      </c>
      <c r="E22" s="6">
        <v>36</v>
      </c>
      <c r="F22" s="6">
        <v>5.76</v>
      </c>
      <c r="G22" s="6"/>
      <c r="H22" s="6"/>
      <c r="I22" s="6"/>
      <c r="J22" s="6"/>
      <c r="K22" s="6"/>
      <c r="L22" s="6"/>
      <c r="M22" s="6">
        <v>17.760000000000002</v>
      </c>
      <c r="N22" s="6">
        <v>17.760000000000002</v>
      </c>
      <c r="O22" s="6"/>
      <c r="P22" s="6"/>
      <c r="Q22" s="6"/>
      <c r="R22" s="6"/>
      <c r="S22" s="6"/>
      <c r="T22" s="8"/>
    </row>
    <row r="23" spans="1:20" hidden="1" x14ac:dyDescent="0.3">
      <c r="A23" s="5" t="s">
        <v>29</v>
      </c>
      <c r="B23" s="9">
        <v>2</v>
      </c>
      <c r="C23" s="7">
        <v>0.623</v>
      </c>
      <c r="D23" s="7">
        <f t="shared" si="2"/>
        <v>1.246</v>
      </c>
      <c r="E23" s="6">
        <v>64.400000000000006</v>
      </c>
      <c r="F23" s="6">
        <v>10.3</v>
      </c>
      <c r="G23" s="6"/>
      <c r="H23" s="6"/>
      <c r="I23" s="6"/>
      <c r="J23" s="6"/>
      <c r="K23" s="6"/>
      <c r="L23" s="6"/>
      <c r="M23" s="6">
        <v>27.44</v>
      </c>
      <c r="N23" s="6">
        <v>27.44</v>
      </c>
      <c r="O23" s="6"/>
      <c r="P23" s="6"/>
      <c r="Q23" s="6"/>
      <c r="R23" s="6"/>
      <c r="S23" s="6"/>
      <c r="T23" s="8"/>
    </row>
    <row r="24" spans="1:20" hidden="1" x14ac:dyDescent="0.3">
      <c r="A24" s="5" t="s">
        <v>30</v>
      </c>
      <c r="B24" s="9">
        <v>3</v>
      </c>
      <c r="C24" s="7">
        <v>0.625</v>
      </c>
      <c r="D24" s="7">
        <f t="shared" si="2"/>
        <v>1.875</v>
      </c>
      <c r="E24" s="6">
        <v>64.400000000000006</v>
      </c>
      <c r="F24" s="6">
        <v>1.3</v>
      </c>
      <c r="G24" s="6"/>
      <c r="H24" s="6"/>
      <c r="I24" s="6"/>
      <c r="J24" s="6"/>
      <c r="K24" s="6"/>
      <c r="L24" s="6"/>
      <c r="M24" s="6">
        <v>27.56</v>
      </c>
      <c r="N24" s="6">
        <v>27.56</v>
      </c>
      <c r="O24" s="6"/>
      <c r="P24" s="6"/>
      <c r="Q24" s="6"/>
      <c r="R24" s="6"/>
      <c r="S24" s="6"/>
      <c r="T24" s="8"/>
    </row>
    <row r="25" spans="1:20" hidden="1" x14ac:dyDescent="0.3">
      <c r="A25" s="5" t="s">
        <v>31</v>
      </c>
      <c r="B25" s="9">
        <v>2</v>
      </c>
      <c r="C25" s="7">
        <v>0.64800000000000002</v>
      </c>
      <c r="D25" s="7">
        <f t="shared" si="2"/>
        <v>1.296</v>
      </c>
      <c r="E25" s="6">
        <v>67.2</v>
      </c>
      <c r="F25" s="6">
        <v>10.75</v>
      </c>
      <c r="G25" s="6"/>
      <c r="H25" s="6"/>
      <c r="I25" s="6"/>
      <c r="J25" s="6"/>
      <c r="K25" s="6"/>
      <c r="L25" s="6"/>
      <c r="M25" s="6">
        <v>28.56</v>
      </c>
      <c r="N25" s="6">
        <v>28.56</v>
      </c>
      <c r="O25" s="6"/>
      <c r="P25" s="6"/>
      <c r="Q25" s="6"/>
      <c r="R25" s="6"/>
      <c r="S25" s="6"/>
      <c r="T25" s="8"/>
    </row>
    <row r="26" spans="1:20" hidden="1" x14ac:dyDescent="0.3">
      <c r="A26" s="5" t="s">
        <v>32</v>
      </c>
      <c r="B26" s="9">
        <v>2</v>
      </c>
      <c r="C26" s="7">
        <v>0.65900000000000003</v>
      </c>
      <c r="D26" s="7">
        <f t="shared" si="2"/>
        <v>1.3180000000000001</v>
      </c>
      <c r="E26" s="6">
        <v>68.599999999999994</v>
      </c>
      <c r="F26" s="6">
        <v>10.98</v>
      </c>
      <c r="G26" s="6"/>
      <c r="H26" s="6"/>
      <c r="I26" s="6"/>
      <c r="J26" s="6"/>
      <c r="K26" s="6"/>
      <c r="L26" s="6"/>
      <c r="M26" s="6">
        <v>29.04</v>
      </c>
      <c r="N26" s="6">
        <v>29.04</v>
      </c>
      <c r="O26" s="6"/>
      <c r="P26" s="6"/>
      <c r="Q26" s="6"/>
      <c r="R26" s="6"/>
      <c r="S26" s="6"/>
      <c r="T26" s="8"/>
    </row>
    <row r="27" spans="1:20" x14ac:dyDescent="0.3">
      <c r="A27" s="3" t="s">
        <v>110</v>
      </c>
      <c r="B27" s="4"/>
      <c r="C27" s="7" t="s">
        <v>108</v>
      </c>
      <c r="D27" s="7">
        <f>SUM(D10:D26)</f>
        <v>14.695999999999998</v>
      </c>
      <c r="E27" s="6">
        <f>(E10*$B$10)+(E11*$B$11)+(E12*$B$12)+(E13*$B$13)+(E14*$B$14)+(E15*$B$15)+(E16*$B$16)+(E17*$B$17)+(E18*$B$18)+(E19*$B$19)+(E20*$B$20)+(E21*$B$21)+(E22*$B$22)+(E23*$B$23)+(E24*$B$24)+(E25*$B$25)+(E26*$B$26)</f>
        <v>1535.16</v>
      </c>
      <c r="F27" s="6">
        <f t="shared" ref="F27:T27" si="3">(F10*$B$10)+(F11*$B$11)+(F12*$B$12)+(F13*$B$13)+(F14*$B$14)+(F15*$B$15)+(F16*$B$16)+(F17*$B$17)+(F18*$B$18)+(F19*$B$19)+(F20*$B$20)+(F21*$B$21)+(F22*$B$22)+(F23*$B$23)+(F24*$B$24)+(F25*$B$25)+(F26*$B$26)</f>
        <v>218.65</v>
      </c>
      <c r="G27" s="6">
        <f t="shared" si="3"/>
        <v>0</v>
      </c>
      <c r="H27" s="6">
        <f t="shared" si="3"/>
        <v>0</v>
      </c>
      <c r="I27" s="6">
        <f t="shared" si="3"/>
        <v>0</v>
      </c>
      <c r="J27" s="6">
        <f t="shared" si="3"/>
        <v>0</v>
      </c>
      <c r="K27" s="6">
        <f t="shared" si="3"/>
        <v>0</v>
      </c>
      <c r="L27" s="6">
        <f t="shared" si="3"/>
        <v>0</v>
      </c>
      <c r="M27" s="6">
        <f t="shared" si="3"/>
        <v>692.56000000000006</v>
      </c>
      <c r="N27" s="6">
        <f t="shared" si="3"/>
        <v>692.56000000000006</v>
      </c>
      <c r="O27" s="6">
        <f t="shared" si="3"/>
        <v>0</v>
      </c>
      <c r="P27" s="6">
        <f t="shared" si="3"/>
        <v>0</v>
      </c>
      <c r="Q27" s="6">
        <f t="shared" si="3"/>
        <v>0</v>
      </c>
      <c r="R27" s="6">
        <f t="shared" si="3"/>
        <v>0</v>
      </c>
      <c r="S27" s="6">
        <f t="shared" si="3"/>
        <v>0</v>
      </c>
      <c r="T27" s="8">
        <f t="shared" si="3"/>
        <v>0</v>
      </c>
    </row>
    <row r="28" spans="1:20" hidden="1" x14ac:dyDescent="0.3">
      <c r="A28" s="5" t="s">
        <v>33</v>
      </c>
      <c r="B28" s="9">
        <v>12</v>
      </c>
      <c r="C28" s="7">
        <v>8.0000000000000002E-3</v>
      </c>
      <c r="D28" s="7">
        <f>B28*C28</f>
        <v>9.6000000000000002E-2</v>
      </c>
      <c r="E28" s="6">
        <v>3.04</v>
      </c>
      <c r="F28" s="6">
        <v>0.49</v>
      </c>
      <c r="G28" s="6">
        <v>3.68</v>
      </c>
      <c r="H28" s="6">
        <v>0.92</v>
      </c>
      <c r="I28" s="6"/>
      <c r="J28" s="6"/>
      <c r="K28" s="6"/>
      <c r="L28" s="6"/>
      <c r="M28" s="6">
        <v>2.1</v>
      </c>
      <c r="N28" s="6">
        <v>2.1</v>
      </c>
      <c r="O28" s="6">
        <v>0.9</v>
      </c>
      <c r="P28" s="6">
        <v>1.44</v>
      </c>
      <c r="Q28" s="6"/>
      <c r="R28" s="6"/>
      <c r="S28" s="6"/>
      <c r="T28" s="8"/>
    </row>
    <row r="29" spans="1:20" hidden="1" x14ac:dyDescent="0.3">
      <c r="A29" s="5" t="s">
        <v>34</v>
      </c>
      <c r="B29" s="9">
        <v>2</v>
      </c>
      <c r="C29" s="7">
        <v>8.0000000000000002E-3</v>
      </c>
      <c r="D29" s="7">
        <f t="shared" ref="D29:D39" si="4">B29*C29</f>
        <v>1.6E-2</v>
      </c>
      <c r="E29" s="6">
        <v>3</v>
      </c>
      <c r="F29" s="6">
        <v>0.48</v>
      </c>
      <c r="G29" s="6">
        <v>4.32</v>
      </c>
      <c r="H29" s="6">
        <v>1.08</v>
      </c>
      <c r="I29" s="6"/>
      <c r="J29" s="6"/>
      <c r="K29" s="6"/>
      <c r="L29" s="6"/>
      <c r="M29" s="6"/>
      <c r="N29" s="6"/>
      <c r="O29" s="6">
        <v>2.1</v>
      </c>
      <c r="P29" s="6">
        <v>3.36</v>
      </c>
      <c r="Q29" s="6"/>
      <c r="R29" s="6"/>
      <c r="S29" s="6"/>
      <c r="T29" s="8"/>
    </row>
    <row r="30" spans="1:20" hidden="1" x14ac:dyDescent="0.3">
      <c r="A30" s="5" t="s">
        <v>35</v>
      </c>
      <c r="B30" s="9">
        <v>2</v>
      </c>
      <c r="C30" s="7">
        <v>8.0000000000000002E-3</v>
      </c>
      <c r="D30" s="7">
        <f t="shared" si="4"/>
        <v>1.6E-2</v>
      </c>
      <c r="E30" s="6">
        <v>6.08</v>
      </c>
      <c r="F30" s="6">
        <v>0.97</v>
      </c>
      <c r="G30" s="6">
        <v>7.92</v>
      </c>
      <c r="H30" s="6">
        <v>1.98</v>
      </c>
      <c r="I30" s="6"/>
      <c r="J30" s="6"/>
      <c r="K30" s="6"/>
      <c r="L30" s="6"/>
      <c r="M30" s="6">
        <v>2.1</v>
      </c>
      <c r="N30" s="6">
        <v>2.1</v>
      </c>
      <c r="O30" s="6">
        <v>1.8</v>
      </c>
      <c r="P30" s="6">
        <v>2.88</v>
      </c>
      <c r="Q30" s="6"/>
      <c r="R30" s="6"/>
      <c r="S30" s="6"/>
      <c r="T30" s="8"/>
    </row>
    <row r="31" spans="1:20" hidden="1" x14ac:dyDescent="0.3">
      <c r="A31" s="5" t="s">
        <v>36</v>
      </c>
      <c r="B31" s="9">
        <v>7</v>
      </c>
      <c r="C31" s="7">
        <v>0.02</v>
      </c>
      <c r="D31" s="7">
        <f t="shared" si="4"/>
        <v>0.14000000000000001</v>
      </c>
      <c r="E31" s="6">
        <v>4.5999999999999996</v>
      </c>
      <c r="F31" s="6">
        <v>0.74</v>
      </c>
      <c r="G31" s="6">
        <v>5.32</v>
      </c>
      <c r="H31" s="6">
        <v>1.33</v>
      </c>
      <c r="I31" s="6"/>
      <c r="J31" s="6"/>
      <c r="K31" s="6"/>
      <c r="L31" s="6"/>
      <c r="M31" s="6"/>
      <c r="N31" s="6"/>
      <c r="O31" s="6">
        <v>5.05</v>
      </c>
      <c r="P31" s="6">
        <v>8.08</v>
      </c>
      <c r="Q31" s="6"/>
      <c r="R31" s="6"/>
      <c r="S31" s="6"/>
      <c r="T31" s="8"/>
    </row>
    <row r="32" spans="1:20" hidden="1" x14ac:dyDescent="0.3">
      <c r="A32" s="5" t="s">
        <v>37</v>
      </c>
      <c r="B32" s="9">
        <v>4</v>
      </c>
      <c r="C32" s="7">
        <v>0.01</v>
      </c>
      <c r="D32" s="7">
        <f t="shared" si="4"/>
        <v>0.04</v>
      </c>
      <c r="E32" s="6">
        <v>3.44</v>
      </c>
      <c r="F32" s="6">
        <v>0.55000000000000004</v>
      </c>
      <c r="G32" s="6">
        <v>4.32</v>
      </c>
      <c r="H32" s="6">
        <v>1.08</v>
      </c>
      <c r="I32" s="6"/>
      <c r="J32" s="6"/>
      <c r="K32" s="6"/>
      <c r="L32" s="6"/>
      <c r="M32" s="6"/>
      <c r="N32" s="6"/>
      <c r="O32" s="6">
        <v>2.1</v>
      </c>
      <c r="P32" s="6">
        <v>3.36</v>
      </c>
      <c r="Q32" s="6"/>
      <c r="R32" s="6"/>
      <c r="S32" s="6"/>
      <c r="T32" s="8"/>
    </row>
    <row r="33" spans="1:20" hidden="1" x14ac:dyDescent="0.3">
      <c r="A33" s="5" t="s">
        <v>38</v>
      </c>
      <c r="B33" s="9">
        <v>1</v>
      </c>
      <c r="C33" s="7">
        <v>1.7000000000000001E-2</v>
      </c>
      <c r="D33" s="7">
        <f t="shared" si="4"/>
        <v>1.7000000000000001E-2</v>
      </c>
      <c r="E33" s="6">
        <v>4.04</v>
      </c>
      <c r="F33" s="6">
        <v>0.65</v>
      </c>
      <c r="G33" s="6">
        <v>8.4</v>
      </c>
      <c r="H33" s="6">
        <v>2.1</v>
      </c>
      <c r="I33" s="6"/>
      <c r="J33" s="6"/>
      <c r="K33" s="6"/>
      <c r="L33" s="6"/>
      <c r="M33" s="6"/>
      <c r="N33" s="6"/>
      <c r="O33" s="6">
        <v>6.56</v>
      </c>
      <c r="P33" s="6">
        <v>10.5</v>
      </c>
      <c r="Q33" s="6"/>
      <c r="R33" s="6"/>
      <c r="S33" s="6"/>
      <c r="T33" s="8"/>
    </row>
    <row r="34" spans="1:20" hidden="1" x14ac:dyDescent="0.3">
      <c r="A34" s="5" t="s">
        <v>39</v>
      </c>
      <c r="B34" s="9">
        <v>5</v>
      </c>
      <c r="C34" s="7">
        <v>0.01</v>
      </c>
      <c r="D34" s="7">
        <f t="shared" si="4"/>
        <v>0.05</v>
      </c>
      <c r="E34" s="6">
        <v>3.44</v>
      </c>
      <c r="F34" s="6">
        <v>0.55000000000000004</v>
      </c>
      <c r="G34" s="6">
        <v>6.32</v>
      </c>
      <c r="H34" s="6">
        <v>1.58</v>
      </c>
      <c r="I34" s="6"/>
      <c r="J34" s="6"/>
      <c r="K34" s="6"/>
      <c r="L34" s="6"/>
      <c r="M34" s="6"/>
      <c r="N34" s="6"/>
      <c r="O34" s="6">
        <v>3.7</v>
      </c>
      <c r="P34" s="6">
        <v>5.92</v>
      </c>
      <c r="Q34" s="6"/>
      <c r="R34" s="6"/>
      <c r="S34" s="6"/>
      <c r="T34" s="8"/>
    </row>
    <row r="35" spans="1:20" hidden="1" x14ac:dyDescent="0.3">
      <c r="A35" s="5" t="s">
        <v>40</v>
      </c>
      <c r="B35" s="9">
        <v>1</v>
      </c>
      <c r="C35" s="7">
        <v>0.02</v>
      </c>
      <c r="D35" s="7">
        <f t="shared" si="4"/>
        <v>0.02</v>
      </c>
      <c r="E35" s="6">
        <v>6.88</v>
      </c>
      <c r="F35" s="6">
        <v>1.1000000000000001</v>
      </c>
      <c r="G35" s="6">
        <v>8.32</v>
      </c>
      <c r="H35" s="6">
        <v>2.08</v>
      </c>
      <c r="I35" s="6"/>
      <c r="J35" s="6"/>
      <c r="K35" s="6"/>
      <c r="L35" s="6"/>
      <c r="M35" s="6"/>
      <c r="N35" s="6"/>
      <c r="O35" s="6">
        <v>3.7</v>
      </c>
      <c r="P35" s="6">
        <v>5.92</v>
      </c>
      <c r="Q35" s="6"/>
      <c r="R35" s="6"/>
      <c r="S35" s="6"/>
      <c r="T35" s="8"/>
    </row>
    <row r="36" spans="1:20" hidden="1" x14ac:dyDescent="0.3">
      <c r="A36" s="5" t="s">
        <v>41</v>
      </c>
      <c r="B36" s="9">
        <v>1</v>
      </c>
      <c r="C36" s="7">
        <v>1.7000000000000001E-2</v>
      </c>
      <c r="D36" s="7">
        <f t="shared" si="4"/>
        <v>1.7000000000000001E-2</v>
      </c>
      <c r="E36" s="6">
        <v>4.04</v>
      </c>
      <c r="F36" s="6">
        <v>0.65</v>
      </c>
      <c r="G36" s="6">
        <v>8.4</v>
      </c>
      <c r="H36" s="6">
        <v>2.1</v>
      </c>
      <c r="I36" s="6"/>
      <c r="J36" s="6"/>
      <c r="K36" s="6"/>
      <c r="L36" s="6"/>
      <c r="M36" s="6"/>
      <c r="N36" s="6"/>
      <c r="O36" s="6">
        <v>6.56</v>
      </c>
      <c r="P36" s="6">
        <v>10.5</v>
      </c>
      <c r="Q36" s="6"/>
      <c r="R36" s="6"/>
      <c r="S36" s="6"/>
      <c r="T36" s="8"/>
    </row>
    <row r="37" spans="1:20" hidden="1" x14ac:dyDescent="0.3">
      <c r="A37" s="5" t="s">
        <v>42</v>
      </c>
      <c r="B37" s="9">
        <v>2</v>
      </c>
      <c r="C37" s="7">
        <v>0.01</v>
      </c>
      <c r="D37" s="7">
        <f t="shared" si="4"/>
        <v>0.02</v>
      </c>
      <c r="E37" s="6">
        <v>3.4</v>
      </c>
      <c r="F37" s="6">
        <v>0.54</v>
      </c>
      <c r="G37" s="6">
        <v>4.32</v>
      </c>
      <c r="H37" s="6">
        <v>1.08</v>
      </c>
      <c r="I37" s="6"/>
      <c r="J37" s="6"/>
      <c r="K37" s="6"/>
      <c r="L37" s="6"/>
      <c r="M37" s="6"/>
      <c r="N37" s="6"/>
      <c r="O37" s="6">
        <v>2.95</v>
      </c>
      <c r="P37" s="6">
        <v>4.72</v>
      </c>
      <c r="Q37" s="6"/>
      <c r="R37" s="6"/>
      <c r="S37" s="6"/>
      <c r="T37" s="8"/>
    </row>
    <row r="38" spans="1:20" hidden="1" x14ac:dyDescent="0.3">
      <c r="A38" s="5" t="s">
        <v>43</v>
      </c>
      <c r="B38" s="9">
        <v>1</v>
      </c>
      <c r="C38" s="7">
        <v>0.01</v>
      </c>
      <c r="D38" s="7">
        <f t="shared" si="4"/>
        <v>0.01</v>
      </c>
      <c r="E38" s="6">
        <v>3.44</v>
      </c>
      <c r="F38" s="6">
        <v>0.55000000000000004</v>
      </c>
      <c r="G38" s="6">
        <v>4.32</v>
      </c>
      <c r="H38" s="6">
        <v>1.08</v>
      </c>
      <c r="I38" s="6"/>
      <c r="J38" s="6"/>
      <c r="K38" s="6"/>
      <c r="L38" s="6"/>
      <c r="M38" s="6"/>
      <c r="N38" s="6"/>
      <c r="O38" s="6">
        <v>2.9</v>
      </c>
      <c r="P38" s="6">
        <v>4.6399999999999997</v>
      </c>
      <c r="Q38" s="6"/>
      <c r="R38" s="6"/>
      <c r="S38" s="6"/>
      <c r="T38" s="8"/>
    </row>
    <row r="39" spans="1:20" hidden="1" x14ac:dyDescent="0.3">
      <c r="A39" s="5" t="s">
        <v>44</v>
      </c>
      <c r="B39" s="9">
        <v>1</v>
      </c>
      <c r="C39" s="7">
        <v>0.02</v>
      </c>
      <c r="D39" s="7">
        <f t="shared" si="4"/>
        <v>0.02</v>
      </c>
      <c r="E39" s="6">
        <v>4.5999999999999996</v>
      </c>
      <c r="F39" s="6">
        <v>0.74</v>
      </c>
      <c r="G39" s="6">
        <v>7.32</v>
      </c>
      <c r="H39" s="6">
        <v>1.83</v>
      </c>
      <c r="I39" s="6"/>
      <c r="J39" s="6"/>
      <c r="K39" s="6"/>
      <c r="L39" s="6"/>
      <c r="M39" s="6"/>
      <c r="N39" s="6"/>
      <c r="O39" s="6">
        <v>6.88</v>
      </c>
      <c r="P39" s="6">
        <v>11.01</v>
      </c>
      <c r="Q39" s="6"/>
      <c r="R39" s="6"/>
      <c r="S39" s="6"/>
      <c r="T39" s="8"/>
    </row>
    <row r="40" spans="1:20" x14ac:dyDescent="0.3">
      <c r="A40" s="32" t="s">
        <v>111</v>
      </c>
      <c r="B40" s="33"/>
      <c r="C40" s="34" t="s">
        <v>108</v>
      </c>
      <c r="D40" s="34">
        <f>SUM(D28:D39)</f>
        <v>0.46200000000000008</v>
      </c>
      <c r="E40" s="35">
        <f>(E28*$B$28)+(E29*$B$29)+(E30*$B$30)+(E31*$B$31)+(E32*$B$32)+(E33*$B$33)+(E34*$B$34)+(E35*$B$35)+(E36*$B$36)+(E37*$B$37)+(E38*$B$38)+(E39*$B$39)</f>
        <v>147.60000000000002</v>
      </c>
      <c r="F40" s="35">
        <f t="shared" ref="F40:T40" si="5">(F28*$B$28)+(F29*$B$29)+(F30*$B$30)+(F31*$B$31)+(F32*$B$32)+(F33*$B$33)+(F34*$B$34)+(F35*$B$35)+(F36*$B$36)+(F37*$B$37)+(F38*$B$38)+(F39*$B$39)</f>
        <v>23.68</v>
      </c>
      <c r="G40" s="35">
        <f t="shared" si="5"/>
        <v>200.15999999999997</v>
      </c>
      <c r="H40" s="35">
        <f t="shared" si="5"/>
        <v>50.039999999999992</v>
      </c>
      <c r="I40" s="35">
        <f t="shared" si="5"/>
        <v>0</v>
      </c>
      <c r="J40" s="35">
        <f t="shared" si="5"/>
        <v>0</v>
      </c>
      <c r="K40" s="35">
        <f t="shared" si="5"/>
        <v>0</v>
      </c>
      <c r="L40" s="35">
        <f t="shared" si="5"/>
        <v>0</v>
      </c>
      <c r="M40" s="35">
        <f t="shared" si="5"/>
        <v>29.400000000000002</v>
      </c>
      <c r="N40" s="35">
        <f t="shared" si="5"/>
        <v>29.400000000000002</v>
      </c>
      <c r="O40" s="35">
        <f t="shared" si="5"/>
        <v>113.35000000000001</v>
      </c>
      <c r="P40" s="35">
        <f t="shared" si="5"/>
        <v>181.36999999999995</v>
      </c>
      <c r="Q40" s="35">
        <f t="shared" si="5"/>
        <v>0</v>
      </c>
      <c r="R40" s="35">
        <f t="shared" si="5"/>
        <v>0</v>
      </c>
      <c r="S40" s="35">
        <f t="shared" si="5"/>
        <v>0</v>
      </c>
      <c r="T40" s="36">
        <f t="shared" si="5"/>
        <v>0</v>
      </c>
    </row>
    <row r="41" spans="1:20" hidden="1" x14ac:dyDescent="0.3">
      <c r="A41" s="5" t="s">
        <v>45</v>
      </c>
      <c r="B41" s="9">
        <v>1</v>
      </c>
      <c r="C41" s="7">
        <v>1.9750000000000001</v>
      </c>
      <c r="D41" s="7">
        <f>B41*C41</f>
        <v>1.9750000000000001</v>
      </c>
      <c r="E41" s="6"/>
      <c r="F41" s="6"/>
      <c r="G41" s="6">
        <v>183.16</v>
      </c>
      <c r="H41" s="6">
        <v>45.79</v>
      </c>
      <c r="I41" s="6">
        <v>198.24</v>
      </c>
      <c r="J41" s="6">
        <v>79.3</v>
      </c>
      <c r="K41" s="6"/>
      <c r="L41" s="6"/>
      <c r="M41" s="6">
        <v>207.33</v>
      </c>
      <c r="N41" s="6">
        <v>207.33</v>
      </c>
      <c r="O41" s="6"/>
      <c r="P41" s="6"/>
      <c r="Q41" s="6"/>
      <c r="R41" s="6"/>
      <c r="S41" s="6"/>
      <c r="T41" s="8"/>
    </row>
    <row r="42" spans="1:20" x14ac:dyDescent="0.3">
      <c r="A42" s="3" t="s">
        <v>112</v>
      </c>
      <c r="B42" s="4"/>
      <c r="C42" s="7" t="s">
        <v>108</v>
      </c>
      <c r="D42" s="7">
        <f>SUM(D41)</f>
        <v>1.9750000000000001</v>
      </c>
      <c r="E42" s="6">
        <f>(E41*$B$41)</f>
        <v>0</v>
      </c>
      <c r="F42" s="6">
        <f t="shared" ref="F42:T42" si="6">(F41*$B$41)</f>
        <v>0</v>
      </c>
      <c r="G42" s="6">
        <f t="shared" si="6"/>
        <v>183.16</v>
      </c>
      <c r="H42" s="6">
        <f t="shared" si="6"/>
        <v>45.79</v>
      </c>
      <c r="I42" s="6">
        <f t="shared" si="6"/>
        <v>198.24</v>
      </c>
      <c r="J42" s="6">
        <f t="shared" si="6"/>
        <v>79.3</v>
      </c>
      <c r="K42" s="6">
        <f t="shared" si="6"/>
        <v>0</v>
      </c>
      <c r="L42" s="6">
        <f t="shared" si="6"/>
        <v>0</v>
      </c>
      <c r="M42" s="6">
        <f t="shared" si="6"/>
        <v>207.33</v>
      </c>
      <c r="N42" s="6">
        <f t="shared" si="6"/>
        <v>207.33</v>
      </c>
      <c r="O42" s="6">
        <f t="shared" si="6"/>
        <v>0</v>
      </c>
      <c r="P42" s="6">
        <f t="shared" si="6"/>
        <v>0</v>
      </c>
      <c r="Q42" s="6">
        <f t="shared" si="6"/>
        <v>0</v>
      </c>
      <c r="R42" s="6">
        <f t="shared" si="6"/>
        <v>0</v>
      </c>
      <c r="S42" s="6">
        <f t="shared" si="6"/>
        <v>0</v>
      </c>
      <c r="T42" s="8">
        <f t="shared" si="6"/>
        <v>0</v>
      </c>
    </row>
    <row r="43" spans="1:20" hidden="1" x14ac:dyDescent="0.3">
      <c r="A43" s="5" t="s">
        <v>46</v>
      </c>
      <c r="B43" s="9">
        <v>1</v>
      </c>
      <c r="C43" s="7">
        <v>0.26800000000000002</v>
      </c>
      <c r="D43" s="7">
        <f>B43*C43</f>
        <v>0.26800000000000002</v>
      </c>
      <c r="E43" s="6"/>
      <c r="F43" s="6"/>
      <c r="G43" s="6">
        <v>43.2</v>
      </c>
      <c r="H43" s="6">
        <v>10.18</v>
      </c>
      <c r="I43" s="6"/>
      <c r="J43" s="6"/>
      <c r="K43" s="6"/>
      <c r="L43" s="6"/>
      <c r="M43" s="6">
        <v>14.7</v>
      </c>
      <c r="N43" s="6">
        <v>14.7</v>
      </c>
      <c r="O43" s="6"/>
      <c r="P43" s="6"/>
      <c r="Q43" s="6"/>
      <c r="R43" s="6"/>
      <c r="S43" s="6"/>
      <c r="T43" s="8"/>
    </row>
    <row r="44" spans="1:20" hidden="1" x14ac:dyDescent="0.3">
      <c r="A44" s="5" t="s">
        <v>47</v>
      </c>
      <c r="B44" s="9">
        <v>10</v>
      </c>
      <c r="C44" s="7">
        <v>0.219</v>
      </c>
      <c r="D44" s="7">
        <f t="shared" ref="D44:D66" si="7">B44*C44</f>
        <v>2.19</v>
      </c>
      <c r="E44" s="6">
        <v>59.65</v>
      </c>
      <c r="F44" s="6">
        <v>9.5399999999999991</v>
      </c>
      <c r="G44" s="6"/>
      <c r="H44" s="6"/>
      <c r="I44" s="6"/>
      <c r="J44" s="6"/>
      <c r="K44" s="6">
        <v>13</v>
      </c>
      <c r="L44" s="6">
        <v>8.19</v>
      </c>
      <c r="M44" s="6">
        <v>21.2</v>
      </c>
      <c r="N44" s="6">
        <v>21.2</v>
      </c>
      <c r="O44" s="6"/>
      <c r="P44" s="6"/>
      <c r="Q44" s="6"/>
      <c r="R44" s="6"/>
      <c r="S44" s="6"/>
      <c r="T44" s="8"/>
    </row>
    <row r="45" spans="1:20" hidden="1" x14ac:dyDescent="0.3">
      <c r="A45" s="5" t="s">
        <v>48</v>
      </c>
      <c r="B45" s="9">
        <v>1</v>
      </c>
      <c r="C45" s="7">
        <v>0.94399999999999995</v>
      </c>
      <c r="D45" s="7">
        <f t="shared" si="7"/>
        <v>0.94399999999999995</v>
      </c>
      <c r="E45" s="6">
        <v>78.75</v>
      </c>
      <c r="F45" s="6">
        <v>12.6</v>
      </c>
      <c r="G45" s="6"/>
      <c r="H45" s="6"/>
      <c r="I45" s="6"/>
      <c r="J45" s="6"/>
      <c r="K45" s="6">
        <v>30</v>
      </c>
      <c r="L45" s="6">
        <v>18.899999999999999</v>
      </c>
      <c r="M45" s="6">
        <v>2.5</v>
      </c>
      <c r="N45" s="6">
        <v>2.5</v>
      </c>
      <c r="O45" s="6">
        <v>60</v>
      </c>
      <c r="P45" s="6">
        <v>96</v>
      </c>
      <c r="Q45" s="6"/>
      <c r="R45" s="6"/>
      <c r="S45" s="6"/>
      <c r="T45" s="8"/>
    </row>
    <row r="46" spans="1:20" hidden="1" x14ac:dyDescent="0.3">
      <c r="A46" s="5" t="s">
        <v>49</v>
      </c>
      <c r="B46" s="9">
        <v>1</v>
      </c>
      <c r="C46" s="7">
        <v>0.85099999999999998</v>
      </c>
      <c r="D46" s="7">
        <f t="shared" si="7"/>
        <v>0.85099999999999998</v>
      </c>
      <c r="E46" s="6">
        <v>78.3</v>
      </c>
      <c r="F46" s="6">
        <v>12.53</v>
      </c>
      <c r="G46" s="6"/>
      <c r="H46" s="6"/>
      <c r="I46" s="6"/>
      <c r="J46" s="6"/>
      <c r="K46" s="6">
        <v>24.2</v>
      </c>
      <c r="L46" s="6">
        <v>15.25</v>
      </c>
      <c r="M46" s="6">
        <v>2.5</v>
      </c>
      <c r="N46" s="6">
        <v>2.5</v>
      </c>
      <c r="O46" s="6">
        <v>64.2</v>
      </c>
      <c r="P46" s="6">
        <v>102.72</v>
      </c>
      <c r="Q46" s="6"/>
      <c r="R46" s="6"/>
      <c r="S46" s="6"/>
      <c r="T46" s="8"/>
    </row>
    <row r="47" spans="1:20" hidden="1" x14ac:dyDescent="0.3">
      <c r="A47" s="5" t="s">
        <v>50</v>
      </c>
      <c r="B47" s="9">
        <v>1</v>
      </c>
      <c r="C47" s="7">
        <v>0.94399999999999995</v>
      </c>
      <c r="D47" s="7">
        <f t="shared" si="7"/>
        <v>0.94399999999999995</v>
      </c>
      <c r="E47" s="6">
        <v>78.75</v>
      </c>
      <c r="F47" s="6">
        <v>12.6</v>
      </c>
      <c r="G47" s="6"/>
      <c r="H47" s="6"/>
      <c r="I47" s="6"/>
      <c r="J47" s="6"/>
      <c r="K47" s="6">
        <v>30</v>
      </c>
      <c r="L47" s="6">
        <v>18.899999999999999</v>
      </c>
      <c r="M47" s="6">
        <v>2.5</v>
      </c>
      <c r="N47" s="6">
        <v>2.5</v>
      </c>
      <c r="O47" s="6">
        <v>60</v>
      </c>
      <c r="P47" s="6">
        <v>96</v>
      </c>
      <c r="Q47" s="6"/>
      <c r="R47" s="6"/>
      <c r="S47" s="6"/>
      <c r="T47" s="8"/>
    </row>
    <row r="48" spans="1:20" hidden="1" x14ac:dyDescent="0.3">
      <c r="A48" s="5" t="s">
        <v>51</v>
      </c>
      <c r="B48" s="9">
        <v>3</v>
      </c>
      <c r="C48" s="7">
        <v>0.76200000000000001</v>
      </c>
      <c r="D48" s="7">
        <f t="shared" si="7"/>
        <v>2.286</v>
      </c>
      <c r="E48" s="6">
        <v>64.05</v>
      </c>
      <c r="F48" s="6">
        <v>10.25</v>
      </c>
      <c r="G48" s="6"/>
      <c r="H48" s="6"/>
      <c r="I48" s="6"/>
      <c r="J48" s="6"/>
      <c r="K48" s="6">
        <v>24.2</v>
      </c>
      <c r="L48" s="6">
        <v>15.25</v>
      </c>
      <c r="M48" s="6">
        <v>2.5</v>
      </c>
      <c r="N48" s="6">
        <v>2.5</v>
      </c>
      <c r="O48" s="6">
        <v>48.4</v>
      </c>
      <c r="P48" s="6">
        <v>77.44</v>
      </c>
      <c r="Q48" s="6"/>
      <c r="R48" s="6"/>
      <c r="S48" s="6"/>
      <c r="T48" s="8"/>
    </row>
    <row r="49" spans="1:20" hidden="1" x14ac:dyDescent="0.3">
      <c r="A49" s="5" t="s">
        <v>52</v>
      </c>
      <c r="B49" s="9">
        <v>2</v>
      </c>
      <c r="C49" s="7">
        <v>0.85099999999999998</v>
      </c>
      <c r="D49" s="7">
        <f t="shared" si="7"/>
        <v>1.702</v>
      </c>
      <c r="E49" s="6">
        <v>78.3</v>
      </c>
      <c r="F49" s="6">
        <v>12.53</v>
      </c>
      <c r="G49" s="6"/>
      <c r="H49" s="6"/>
      <c r="I49" s="6"/>
      <c r="J49" s="6"/>
      <c r="K49" s="6">
        <v>24.2</v>
      </c>
      <c r="L49" s="6">
        <v>15.25</v>
      </c>
      <c r="M49" s="6">
        <v>2.5</v>
      </c>
      <c r="N49" s="6">
        <v>2.5</v>
      </c>
      <c r="O49" s="6">
        <v>64.2</v>
      </c>
      <c r="P49" s="6">
        <v>102.72</v>
      </c>
      <c r="Q49" s="6"/>
      <c r="R49" s="6"/>
      <c r="S49" s="6"/>
      <c r="T49" s="8"/>
    </row>
    <row r="50" spans="1:20" hidden="1" x14ac:dyDescent="0.3">
      <c r="A50" s="5" t="s">
        <v>53</v>
      </c>
      <c r="B50" s="9">
        <v>2</v>
      </c>
      <c r="C50" s="7">
        <v>0.76200000000000001</v>
      </c>
      <c r="D50" s="7">
        <f t="shared" si="7"/>
        <v>1.524</v>
      </c>
      <c r="E50" s="6">
        <v>64.05</v>
      </c>
      <c r="F50" s="6">
        <v>10.25</v>
      </c>
      <c r="G50" s="6"/>
      <c r="H50" s="6"/>
      <c r="I50" s="6"/>
      <c r="J50" s="6"/>
      <c r="K50" s="6">
        <v>24.2</v>
      </c>
      <c r="L50" s="6">
        <v>15.25</v>
      </c>
      <c r="M50" s="6">
        <v>2.5</v>
      </c>
      <c r="N50" s="6">
        <v>2.5</v>
      </c>
      <c r="O50" s="6">
        <v>48.4</v>
      </c>
      <c r="P50" s="6">
        <v>77.44</v>
      </c>
      <c r="Q50" s="6"/>
      <c r="R50" s="6"/>
      <c r="S50" s="6"/>
      <c r="T50" s="8"/>
    </row>
    <row r="51" spans="1:20" hidden="1" x14ac:dyDescent="0.3">
      <c r="A51" s="5" t="s">
        <v>54</v>
      </c>
      <c r="B51" s="9">
        <v>1</v>
      </c>
      <c r="C51" s="7">
        <v>0.85099999999999998</v>
      </c>
      <c r="D51" s="7">
        <f t="shared" si="7"/>
        <v>0.85099999999999998</v>
      </c>
      <c r="E51" s="6">
        <v>78.3</v>
      </c>
      <c r="F51" s="6">
        <v>12.53</v>
      </c>
      <c r="G51" s="6"/>
      <c r="H51" s="6"/>
      <c r="I51" s="6"/>
      <c r="J51" s="6"/>
      <c r="K51" s="6">
        <v>24.2</v>
      </c>
      <c r="L51" s="6">
        <v>15.25</v>
      </c>
      <c r="M51" s="6">
        <v>2.5</v>
      </c>
      <c r="N51" s="6">
        <v>2.5</v>
      </c>
      <c r="O51" s="6">
        <v>64.2</v>
      </c>
      <c r="P51" s="6">
        <v>102.72</v>
      </c>
      <c r="Q51" s="6"/>
      <c r="R51" s="6"/>
      <c r="S51" s="6"/>
      <c r="T51" s="8"/>
    </row>
    <row r="52" spans="1:20" hidden="1" x14ac:dyDescent="0.3">
      <c r="A52" s="5" t="s">
        <v>55</v>
      </c>
      <c r="B52" s="9">
        <v>1</v>
      </c>
      <c r="C52" s="7">
        <v>0.76200000000000001</v>
      </c>
      <c r="D52" s="7">
        <f t="shared" si="7"/>
        <v>0.76200000000000001</v>
      </c>
      <c r="E52" s="6">
        <v>64.05</v>
      </c>
      <c r="F52" s="6">
        <v>10.25</v>
      </c>
      <c r="G52" s="6"/>
      <c r="H52" s="6"/>
      <c r="I52" s="6"/>
      <c r="J52" s="6"/>
      <c r="K52" s="6">
        <v>24.2</v>
      </c>
      <c r="L52" s="6">
        <v>15.25</v>
      </c>
      <c r="M52" s="6">
        <v>2.5</v>
      </c>
      <c r="N52" s="6">
        <v>2.5</v>
      </c>
      <c r="O52" s="6">
        <v>48.4</v>
      </c>
      <c r="P52" s="6">
        <v>77.44</v>
      </c>
      <c r="Q52" s="6"/>
      <c r="R52" s="6"/>
      <c r="S52" s="6"/>
      <c r="T52" s="8"/>
    </row>
    <row r="53" spans="1:20" hidden="1" x14ac:dyDescent="0.3">
      <c r="A53" s="5" t="s">
        <v>56</v>
      </c>
      <c r="B53" s="9">
        <v>1</v>
      </c>
      <c r="C53" s="7">
        <v>0.85099999999999998</v>
      </c>
      <c r="D53" s="7">
        <f t="shared" si="7"/>
        <v>0.85099999999999998</v>
      </c>
      <c r="E53" s="6">
        <v>78.3</v>
      </c>
      <c r="F53" s="6">
        <v>12.53</v>
      </c>
      <c r="G53" s="6"/>
      <c r="H53" s="6"/>
      <c r="I53" s="6"/>
      <c r="J53" s="6"/>
      <c r="K53" s="6">
        <v>24.2</v>
      </c>
      <c r="L53" s="6">
        <v>15.25</v>
      </c>
      <c r="M53" s="6">
        <v>2.5</v>
      </c>
      <c r="N53" s="6">
        <v>2.5</v>
      </c>
      <c r="O53" s="6">
        <v>64.2</v>
      </c>
      <c r="P53" s="6">
        <v>102.72</v>
      </c>
      <c r="Q53" s="6"/>
      <c r="R53" s="6"/>
      <c r="S53" s="6"/>
      <c r="T53" s="8"/>
    </row>
    <row r="54" spans="1:20" hidden="1" x14ac:dyDescent="0.3">
      <c r="A54" s="5" t="s">
        <v>57</v>
      </c>
      <c r="B54" s="9">
        <v>1</v>
      </c>
      <c r="C54" s="7">
        <v>0.91900000000000004</v>
      </c>
      <c r="D54" s="7">
        <f t="shared" si="7"/>
        <v>0.91900000000000004</v>
      </c>
      <c r="E54" s="6">
        <v>76.650000000000006</v>
      </c>
      <c r="F54" s="6">
        <v>12.26</v>
      </c>
      <c r="G54" s="6"/>
      <c r="H54" s="6"/>
      <c r="I54" s="6"/>
      <c r="J54" s="6"/>
      <c r="K54" s="6">
        <v>29.2</v>
      </c>
      <c r="L54" s="6">
        <v>18.399999999999999</v>
      </c>
      <c r="M54" s="6">
        <v>2.5</v>
      </c>
      <c r="N54" s="6">
        <v>2.5</v>
      </c>
      <c r="O54" s="6">
        <v>58.4</v>
      </c>
      <c r="P54" s="6">
        <v>93.44</v>
      </c>
      <c r="Q54" s="6"/>
      <c r="R54" s="6"/>
      <c r="S54" s="6"/>
      <c r="T54" s="8"/>
    </row>
    <row r="55" spans="1:20" hidden="1" x14ac:dyDescent="0.3">
      <c r="A55" s="5" t="s">
        <v>58</v>
      </c>
      <c r="B55" s="9">
        <v>1</v>
      </c>
      <c r="C55" s="7">
        <v>0.83899999999999997</v>
      </c>
      <c r="D55" s="7">
        <f t="shared" si="7"/>
        <v>0.83899999999999997</v>
      </c>
      <c r="E55" s="6">
        <v>76.400000000000006</v>
      </c>
      <c r="F55" s="6">
        <v>12.22</v>
      </c>
      <c r="G55" s="6"/>
      <c r="H55" s="6"/>
      <c r="I55" s="6"/>
      <c r="J55" s="6"/>
      <c r="K55" s="6">
        <v>24.2</v>
      </c>
      <c r="L55" s="6">
        <v>15.25</v>
      </c>
      <c r="M55" s="6">
        <v>2.5</v>
      </c>
      <c r="N55" s="6">
        <v>2.5</v>
      </c>
      <c r="O55" s="6">
        <v>63.4</v>
      </c>
      <c r="P55" s="6">
        <v>101.44</v>
      </c>
      <c r="Q55" s="6"/>
      <c r="R55" s="6"/>
      <c r="S55" s="6"/>
      <c r="T55" s="8"/>
    </row>
    <row r="56" spans="1:20" hidden="1" x14ac:dyDescent="0.3">
      <c r="A56" s="5" t="s">
        <v>59</v>
      </c>
      <c r="B56" s="9">
        <v>1</v>
      </c>
      <c r="C56" s="7">
        <v>0.91900000000000004</v>
      </c>
      <c r="D56" s="7">
        <f t="shared" si="7"/>
        <v>0.91900000000000004</v>
      </c>
      <c r="E56" s="6">
        <v>76.650000000000006</v>
      </c>
      <c r="F56" s="6">
        <v>12.26</v>
      </c>
      <c r="G56" s="6"/>
      <c r="H56" s="6"/>
      <c r="I56" s="6"/>
      <c r="J56" s="6"/>
      <c r="K56" s="6">
        <v>29.2</v>
      </c>
      <c r="L56" s="6">
        <v>18.399999999999999</v>
      </c>
      <c r="M56" s="6">
        <v>2.5</v>
      </c>
      <c r="N56" s="6">
        <v>2.5</v>
      </c>
      <c r="O56" s="6">
        <v>58.4</v>
      </c>
      <c r="P56" s="6">
        <v>93.44</v>
      </c>
      <c r="Q56" s="6"/>
      <c r="R56" s="6"/>
      <c r="S56" s="6"/>
      <c r="T56" s="8"/>
    </row>
    <row r="57" spans="1:20" hidden="1" x14ac:dyDescent="0.3">
      <c r="A57" s="5" t="s">
        <v>60</v>
      </c>
      <c r="B57" s="9">
        <v>1</v>
      </c>
      <c r="C57" s="7">
        <v>0.83899999999999997</v>
      </c>
      <c r="D57" s="7">
        <f t="shared" si="7"/>
        <v>0.83899999999999997</v>
      </c>
      <c r="E57" s="6">
        <v>76.400000000000006</v>
      </c>
      <c r="F57" s="6">
        <v>12.22</v>
      </c>
      <c r="G57" s="6"/>
      <c r="H57" s="6"/>
      <c r="I57" s="6"/>
      <c r="J57" s="6"/>
      <c r="K57" s="6">
        <v>24.2</v>
      </c>
      <c r="L57" s="6">
        <v>15.25</v>
      </c>
      <c r="M57" s="6">
        <v>2.5</v>
      </c>
      <c r="N57" s="6">
        <v>2.5</v>
      </c>
      <c r="O57" s="6">
        <v>63.4</v>
      </c>
      <c r="P57" s="6">
        <v>101.44</v>
      </c>
      <c r="Q57" s="6"/>
      <c r="R57" s="6"/>
      <c r="S57" s="6"/>
      <c r="T57" s="8"/>
    </row>
    <row r="58" spans="1:20" hidden="1" x14ac:dyDescent="0.3">
      <c r="A58" s="5" t="s">
        <v>61</v>
      </c>
      <c r="B58" s="9">
        <v>1</v>
      </c>
      <c r="C58" s="7">
        <v>0.76100000000000001</v>
      </c>
      <c r="D58" s="7">
        <f t="shared" si="7"/>
        <v>0.76100000000000001</v>
      </c>
      <c r="E58" s="6">
        <v>64.05</v>
      </c>
      <c r="F58" s="6">
        <v>10.25</v>
      </c>
      <c r="G58" s="6"/>
      <c r="H58" s="6"/>
      <c r="I58" s="6"/>
      <c r="J58" s="6"/>
      <c r="K58" s="6">
        <v>24.2</v>
      </c>
      <c r="L58" s="6">
        <v>15.25</v>
      </c>
      <c r="M58" s="6">
        <v>2.5</v>
      </c>
      <c r="N58" s="6">
        <v>2.5</v>
      </c>
      <c r="O58" s="6">
        <v>48.4</v>
      </c>
      <c r="P58" s="6">
        <v>77.44</v>
      </c>
      <c r="Q58" s="6"/>
      <c r="R58" s="6"/>
      <c r="S58" s="6"/>
      <c r="T58" s="8"/>
    </row>
    <row r="59" spans="1:20" hidden="1" x14ac:dyDescent="0.3">
      <c r="A59" s="5" t="s">
        <v>62</v>
      </c>
      <c r="B59" s="9">
        <v>1</v>
      </c>
      <c r="C59" s="7">
        <v>0.83899999999999997</v>
      </c>
      <c r="D59" s="7">
        <f t="shared" si="7"/>
        <v>0.83899999999999997</v>
      </c>
      <c r="E59" s="6">
        <v>76.400000000000006</v>
      </c>
      <c r="F59" s="6">
        <v>12.22</v>
      </c>
      <c r="G59" s="6"/>
      <c r="H59" s="6"/>
      <c r="I59" s="6"/>
      <c r="J59" s="6"/>
      <c r="K59" s="6">
        <v>24.2</v>
      </c>
      <c r="L59" s="6">
        <v>15.25</v>
      </c>
      <c r="M59" s="6">
        <v>2.5</v>
      </c>
      <c r="N59" s="6">
        <v>2.5</v>
      </c>
      <c r="O59" s="6">
        <v>63.4</v>
      </c>
      <c r="P59" s="6">
        <v>101.44</v>
      </c>
      <c r="Q59" s="6"/>
      <c r="R59" s="6"/>
      <c r="S59" s="6"/>
      <c r="T59" s="8"/>
    </row>
    <row r="60" spans="1:20" hidden="1" x14ac:dyDescent="0.3">
      <c r="A60" s="5" t="s">
        <v>63</v>
      </c>
      <c r="B60" s="9">
        <v>1</v>
      </c>
      <c r="C60" s="7">
        <v>0.76100000000000001</v>
      </c>
      <c r="D60" s="7">
        <f t="shared" si="7"/>
        <v>0.76100000000000001</v>
      </c>
      <c r="E60" s="6">
        <v>64.05</v>
      </c>
      <c r="F60" s="6">
        <v>10.25</v>
      </c>
      <c r="G60" s="6"/>
      <c r="H60" s="6"/>
      <c r="I60" s="6"/>
      <c r="J60" s="6"/>
      <c r="K60" s="6">
        <v>24.2</v>
      </c>
      <c r="L60" s="6">
        <v>15.25</v>
      </c>
      <c r="M60" s="6">
        <v>2.5</v>
      </c>
      <c r="N60" s="6">
        <v>2.5</v>
      </c>
      <c r="O60" s="6">
        <v>48.4</v>
      </c>
      <c r="P60" s="6">
        <v>77.44</v>
      </c>
      <c r="Q60" s="6"/>
      <c r="R60" s="6"/>
      <c r="S60" s="6"/>
      <c r="T60" s="8"/>
    </row>
    <row r="61" spans="1:20" hidden="1" x14ac:dyDescent="0.3">
      <c r="A61" s="5" t="s">
        <v>64</v>
      </c>
      <c r="B61" s="9">
        <v>1</v>
      </c>
      <c r="C61" s="7">
        <v>0.85099999999999998</v>
      </c>
      <c r="D61" s="7">
        <f t="shared" si="7"/>
        <v>0.85099999999999998</v>
      </c>
      <c r="E61" s="6">
        <v>78.3</v>
      </c>
      <c r="F61" s="6">
        <v>12.53</v>
      </c>
      <c r="G61" s="6"/>
      <c r="H61" s="6"/>
      <c r="I61" s="6"/>
      <c r="J61" s="6"/>
      <c r="K61" s="6">
        <v>24.2</v>
      </c>
      <c r="L61" s="6">
        <v>15.25</v>
      </c>
      <c r="M61" s="6">
        <v>2.5</v>
      </c>
      <c r="N61" s="6">
        <v>2.5</v>
      </c>
      <c r="O61" s="6">
        <v>64.2</v>
      </c>
      <c r="P61" s="6">
        <v>102.72</v>
      </c>
      <c r="Q61" s="6"/>
      <c r="R61" s="6"/>
      <c r="S61" s="6"/>
      <c r="T61" s="8"/>
    </row>
    <row r="62" spans="1:20" hidden="1" x14ac:dyDescent="0.3">
      <c r="A62" s="5" t="s">
        <v>65</v>
      </c>
      <c r="B62" s="9">
        <v>1</v>
      </c>
      <c r="C62" s="7">
        <v>0.91900000000000004</v>
      </c>
      <c r="D62" s="7">
        <f t="shared" si="7"/>
        <v>0.91900000000000004</v>
      </c>
      <c r="E62" s="6">
        <v>76.650000000000006</v>
      </c>
      <c r="F62" s="6">
        <v>12.26</v>
      </c>
      <c r="G62" s="6"/>
      <c r="H62" s="6"/>
      <c r="I62" s="6"/>
      <c r="J62" s="6"/>
      <c r="K62" s="6">
        <v>29.2</v>
      </c>
      <c r="L62" s="6">
        <v>18.399999999999999</v>
      </c>
      <c r="M62" s="6">
        <v>2.5</v>
      </c>
      <c r="N62" s="6">
        <v>2.5</v>
      </c>
      <c r="O62" s="6">
        <v>58.4</v>
      </c>
      <c r="P62" s="6">
        <v>93.44</v>
      </c>
      <c r="Q62" s="6"/>
      <c r="R62" s="6"/>
      <c r="S62" s="6"/>
      <c r="T62" s="8"/>
    </row>
    <row r="63" spans="1:20" hidden="1" x14ac:dyDescent="0.3">
      <c r="A63" s="5" t="s">
        <v>66</v>
      </c>
      <c r="B63" s="9">
        <v>1</v>
      </c>
      <c r="C63" s="7">
        <v>0.83899999999999997</v>
      </c>
      <c r="D63" s="7">
        <f t="shared" si="7"/>
        <v>0.83899999999999997</v>
      </c>
      <c r="E63" s="6">
        <v>76.400000000000006</v>
      </c>
      <c r="F63" s="6">
        <v>12.22</v>
      </c>
      <c r="G63" s="6"/>
      <c r="H63" s="6"/>
      <c r="I63" s="6"/>
      <c r="J63" s="6"/>
      <c r="K63" s="6">
        <v>24.2</v>
      </c>
      <c r="L63" s="6">
        <v>15.25</v>
      </c>
      <c r="M63" s="6">
        <v>2.5</v>
      </c>
      <c r="N63" s="6">
        <v>2.5</v>
      </c>
      <c r="O63" s="6">
        <v>63.4</v>
      </c>
      <c r="P63" s="6">
        <v>101.44</v>
      </c>
      <c r="Q63" s="6"/>
      <c r="R63" s="6"/>
      <c r="S63" s="6"/>
      <c r="T63" s="8"/>
    </row>
    <row r="64" spans="1:20" hidden="1" x14ac:dyDescent="0.3">
      <c r="A64" s="5" t="s">
        <v>67</v>
      </c>
      <c r="B64" s="9">
        <v>1</v>
      </c>
      <c r="C64" s="7">
        <v>0.91900000000000004</v>
      </c>
      <c r="D64" s="7">
        <f t="shared" si="7"/>
        <v>0.91900000000000004</v>
      </c>
      <c r="E64" s="6">
        <v>76.650000000000006</v>
      </c>
      <c r="F64" s="6">
        <v>12.26</v>
      </c>
      <c r="G64" s="6"/>
      <c r="H64" s="6"/>
      <c r="I64" s="6"/>
      <c r="J64" s="6"/>
      <c r="K64" s="6">
        <v>29.2</v>
      </c>
      <c r="L64" s="6">
        <v>18.399999999999999</v>
      </c>
      <c r="M64" s="6">
        <v>2.5</v>
      </c>
      <c r="N64" s="6">
        <v>2.5</v>
      </c>
      <c r="O64" s="6">
        <v>58.4</v>
      </c>
      <c r="P64" s="6">
        <v>93.44</v>
      </c>
      <c r="Q64" s="6"/>
      <c r="R64" s="6"/>
      <c r="S64" s="6"/>
      <c r="T64" s="8"/>
    </row>
    <row r="65" spans="1:20" hidden="1" x14ac:dyDescent="0.3">
      <c r="A65" s="5" t="s">
        <v>68</v>
      </c>
      <c r="B65" s="9">
        <v>1</v>
      </c>
      <c r="C65" s="7">
        <v>0.76200000000000001</v>
      </c>
      <c r="D65" s="7">
        <f t="shared" si="7"/>
        <v>0.76200000000000001</v>
      </c>
      <c r="E65" s="6">
        <v>64.05</v>
      </c>
      <c r="F65" s="6">
        <v>10.25</v>
      </c>
      <c r="G65" s="6"/>
      <c r="H65" s="6"/>
      <c r="I65" s="6"/>
      <c r="J65" s="6"/>
      <c r="K65" s="6">
        <v>24.2</v>
      </c>
      <c r="L65" s="6">
        <v>15.25</v>
      </c>
      <c r="M65" s="6">
        <v>2.5</v>
      </c>
      <c r="N65" s="6">
        <v>2.5</v>
      </c>
      <c r="O65" s="6">
        <v>48.4</v>
      </c>
      <c r="P65" s="6">
        <v>77.44</v>
      </c>
      <c r="Q65" s="6"/>
      <c r="R65" s="6"/>
      <c r="S65" s="6"/>
      <c r="T65" s="8"/>
    </row>
    <row r="66" spans="1:20" hidden="1" x14ac:dyDescent="0.3">
      <c r="A66" s="5" t="s">
        <v>69</v>
      </c>
      <c r="B66" s="9">
        <v>1</v>
      </c>
      <c r="C66" s="7">
        <v>0.85099999999999998</v>
      </c>
      <c r="D66" s="7">
        <f t="shared" si="7"/>
        <v>0.85099999999999998</v>
      </c>
      <c r="E66" s="6">
        <v>78.3</v>
      </c>
      <c r="F66" s="6">
        <v>12.53</v>
      </c>
      <c r="G66" s="6"/>
      <c r="H66" s="6"/>
      <c r="I66" s="6"/>
      <c r="J66" s="6"/>
      <c r="K66" s="6">
        <v>24.2</v>
      </c>
      <c r="L66" s="6">
        <v>15.25</v>
      </c>
      <c r="M66" s="6">
        <v>2.5</v>
      </c>
      <c r="N66" s="6">
        <v>2.5</v>
      </c>
      <c r="O66" s="6">
        <v>64.2</v>
      </c>
      <c r="P66" s="6">
        <v>102.72</v>
      </c>
      <c r="Q66" s="6"/>
      <c r="R66" s="6"/>
      <c r="S66" s="6"/>
      <c r="T66" s="8"/>
    </row>
    <row r="67" spans="1:20" x14ac:dyDescent="0.3">
      <c r="A67" s="37" t="s">
        <v>113</v>
      </c>
      <c r="B67" s="38"/>
      <c r="C67" s="39" t="s">
        <v>108</v>
      </c>
      <c r="D67" s="39">
        <f>SUM(D43:D66)</f>
        <v>24.190999999999995</v>
      </c>
      <c r="E67" s="40">
        <f>(E43*$B$43)+(E44*$B$44)+(E45*$B$45)+(E46*$B$46)+(E47*$B$47)+(E48*$B$48)+(E49*$B$49)+(E50*$B$50)+(E51*$B$51)+(E52*$B$52)+(E53*$B$53)+(E54*$B$54)+(E55*$B$55)+(E56*$B$56)+(E57*$B$57)+(E58*$B$58)+(E59*$B$59)+(E60*$B$60)+(E61*$B$61)+(E62*$B$62)+(E63*$B$63)+(E64*$B$64)+(E65*$B$65)+(E66*$B$66)</f>
        <v>2490.7500000000005</v>
      </c>
      <c r="F67" s="40">
        <f t="shared" ref="F67:T67" si="8">(F43*$B$43)+(F44*$B$44)+(F45*$B$45)+(F46*$B$46)+(F47*$B$47)+(F48*$B$48)+(F49*$B$49)+(F50*$B$50)+(F51*$B$51)+(F52*$B$52)+(F53*$B$53)+(F54*$B$54)+(F55*$B$55)+(F56*$B$56)+(F57*$B$57)+(F58*$B$58)+(F59*$B$59)+(F60*$B$60)+(F61*$B$61)+(F62*$B$62)+(F63*$B$63)+(F64*$B$64)+(F65*$B$65)+(F66*$B$66)</f>
        <v>398.48</v>
      </c>
      <c r="G67" s="40">
        <f t="shared" si="8"/>
        <v>43.2</v>
      </c>
      <c r="H67" s="40">
        <f t="shared" si="8"/>
        <v>10.18</v>
      </c>
      <c r="I67" s="40">
        <f t="shared" si="8"/>
        <v>0</v>
      </c>
      <c r="J67" s="40">
        <f t="shared" si="8"/>
        <v>0</v>
      </c>
      <c r="K67" s="40">
        <f t="shared" si="8"/>
        <v>790.8000000000003</v>
      </c>
      <c r="L67" s="40">
        <f t="shared" si="8"/>
        <v>498.2999999999999</v>
      </c>
      <c r="M67" s="40">
        <f t="shared" si="8"/>
        <v>291.7</v>
      </c>
      <c r="N67" s="40">
        <f t="shared" si="8"/>
        <v>291.7</v>
      </c>
      <c r="O67" s="40">
        <f t="shared" si="8"/>
        <v>1492.2000000000005</v>
      </c>
      <c r="P67" s="40">
        <f t="shared" si="8"/>
        <v>2387.5200000000004</v>
      </c>
      <c r="Q67" s="40">
        <f t="shared" si="8"/>
        <v>0</v>
      </c>
      <c r="R67" s="40">
        <f t="shared" si="8"/>
        <v>0</v>
      </c>
      <c r="S67" s="40">
        <f t="shared" si="8"/>
        <v>0</v>
      </c>
      <c r="T67" s="41">
        <f t="shared" si="8"/>
        <v>0</v>
      </c>
    </row>
    <row r="68" spans="1:20" hidden="1" x14ac:dyDescent="0.3">
      <c r="A68" s="5" t="s">
        <v>70</v>
      </c>
      <c r="B68" s="9">
        <v>10</v>
      </c>
      <c r="C68" s="7">
        <v>0.67300000000000004</v>
      </c>
      <c r="D68" s="7">
        <f>B68*C68</f>
        <v>6.73</v>
      </c>
      <c r="E68" s="6"/>
      <c r="F68" s="6"/>
      <c r="G68" s="6"/>
      <c r="H68" s="6"/>
      <c r="I68" s="6"/>
      <c r="J68" s="6"/>
      <c r="K68" s="6">
        <v>12.66</v>
      </c>
      <c r="L68" s="6">
        <v>7.98</v>
      </c>
      <c r="M68" s="6">
        <v>5.52</v>
      </c>
      <c r="N68" s="6">
        <v>5.52</v>
      </c>
      <c r="O68" s="6"/>
      <c r="P68" s="6"/>
      <c r="Q68" s="6"/>
      <c r="R68" s="6"/>
      <c r="S68" s="6">
        <v>6.4</v>
      </c>
      <c r="T68" s="8">
        <v>34.380000000000003</v>
      </c>
    </row>
    <row r="69" spans="1:20" hidden="1" x14ac:dyDescent="0.3">
      <c r="A69" s="5" t="s">
        <v>71</v>
      </c>
      <c r="B69" s="9">
        <v>10</v>
      </c>
      <c r="C69" s="7">
        <v>0.56599999999999995</v>
      </c>
      <c r="D69" s="7">
        <f t="shared" ref="D69:D89" si="9">B69*C69</f>
        <v>5.6599999999999993</v>
      </c>
      <c r="E69" s="6"/>
      <c r="F69" s="6"/>
      <c r="G69" s="6"/>
      <c r="H69" s="6"/>
      <c r="I69" s="6"/>
      <c r="J69" s="6"/>
      <c r="K69" s="6">
        <v>10.94</v>
      </c>
      <c r="L69" s="6">
        <v>6.89</v>
      </c>
      <c r="M69" s="6">
        <v>5.52</v>
      </c>
      <c r="N69" s="6">
        <v>5.52</v>
      </c>
      <c r="O69" s="6"/>
      <c r="P69" s="6"/>
      <c r="Q69" s="6"/>
      <c r="R69" s="6"/>
      <c r="S69" s="6">
        <v>5.37</v>
      </c>
      <c r="T69" s="8">
        <v>28.84</v>
      </c>
    </row>
    <row r="70" spans="1:20" hidden="1" x14ac:dyDescent="0.3">
      <c r="A70" s="5" t="s">
        <v>72</v>
      </c>
      <c r="B70" s="9">
        <v>2</v>
      </c>
      <c r="C70" s="7">
        <v>0.66100000000000003</v>
      </c>
      <c r="D70" s="7">
        <f t="shared" si="9"/>
        <v>1.3220000000000001</v>
      </c>
      <c r="E70" s="6"/>
      <c r="F70" s="6"/>
      <c r="G70" s="6"/>
      <c r="H70" s="6"/>
      <c r="I70" s="6"/>
      <c r="J70" s="6"/>
      <c r="K70" s="6">
        <v>12.46</v>
      </c>
      <c r="L70" s="6">
        <v>7.85</v>
      </c>
      <c r="M70" s="6">
        <v>5.52</v>
      </c>
      <c r="N70" s="6">
        <v>5.52</v>
      </c>
      <c r="O70" s="6"/>
      <c r="P70" s="6"/>
      <c r="Q70" s="6"/>
      <c r="R70" s="6"/>
      <c r="S70" s="6">
        <v>6.28</v>
      </c>
      <c r="T70" s="8">
        <v>33.729999999999997</v>
      </c>
    </row>
    <row r="71" spans="1:20" hidden="1" x14ac:dyDescent="0.3">
      <c r="A71" s="5" t="s">
        <v>73</v>
      </c>
      <c r="B71" s="9">
        <v>8</v>
      </c>
      <c r="C71" s="7">
        <v>0.68300000000000005</v>
      </c>
      <c r="D71" s="7">
        <f t="shared" si="9"/>
        <v>5.4640000000000004</v>
      </c>
      <c r="E71" s="6"/>
      <c r="F71" s="6"/>
      <c r="G71" s="6"/>
      <c r="H71" s="6"/>
      <c r="I71" s="6"/>
      <c r="J71" s="6"/>
      <c r="K71" s="6">
        <v>12.82</v>
      </c>
      <c r="L71" s="6">
        <v>8.08</v>
      </c>
      <c r="M71" s="6">
        <v>5.52</v>
      </c>
      <c r="N71" s="6">
        <v>5.52</v>
      </c>
      <c r="O71" s="6"/>
      <c r="P71" s="6"/>
      <c r="Q71" s="6"/>
      <c r="R71" s="6"/>
      <c r="S71" s="6">
        <v>6.49</v>
      </c>
      <c r="T71" s="8">
        <v>34.86</v>
      </c>
    </row>
    <row r="72" spans="1:20" hidden="1" x14ac:dyDescent="0.3">
      <c r="A72" s="5" t="s">
        <v>74</v>
      </c>
      <c r="B72" s="9">
        <v>2</v>
      </c>
      <c r="C72" s="7">
        <v>0.69299999999999995</v>
      </c>
      <c r="D72" s="7">
        <f t="shared" si="9"/>
        <v>1.3859999999999999</v>
      </c>
      <c r="E72" s="6"/>
      <c r="F72" s="6"/>
      <c r="G72" s="6"/>
      <c r="H72" s="6"/>
      <c r="I72" s="6"/>
      <c r="J72" s="6"/>
      <c r="K72" s="6">
        <v>12.98</v>
      </c>
      <c r="L72" s="6">
        <v>8.18</v>
      </c>
      <c r="M72" s="6">
        <v>5.52</v>
      </c>
      <c r="N72" s="6">
        <v>5.52</v>
      </c>
      <c r="O72" s="6"/>
      <c r="P72" s="6"/>
      <c r="Q72" s="6"/>
      <c r="R72" s="6"/>
      <c r="S72" s="6">
        <v>6.59</v>
      </c>
      <c r="T72" s="8">
        <v>35.409999999999997</v>
      </c>
    </row>
    <row r="73" spans="1:20" hidden="1" x14ac:dyDescent="0.3">
      <c r="A73" s="5" t="s">
        <v>75</v>
      </c>
      <c r="B73" s="9">
        <v>10</v>
      </c>
      <c r="C73" s="7">
        <v>0.60399999999999998</v>
      </c>
      <c r="D73" s="7">
        <f t="shared" si="9"/>
        <v>6.04</v>
      </c>
      <c r="E73" s="6"/>
      <c r="F73" s="6"/>
      <c r="G73" s="6"/>
      <c r="H73" s="6"/>
      <c r="I73" s="6"/>
      <c r="J73" s="6"/>
      <c r="K73" s="6">
        <v>11.56</v>
      </c>
      <c r="L73" s="6">
        <v>7.28</v>
      </c>
      <c r="M73" s="6">
        <v>5.52</v>
      </c>
      <c r="N73" s="6">
        <v>5.52</v>
      </c>
      <c r="O73" s="6"/>
      <c r="P73" s="6"/>
      <c r="Q73" s="6"/>
      <c r="R73" s="6"/>
      <c r="S73" s="6">
        <v>5.74</v>
      </c>
      <c r="T73" s="8">
        <v>30.83</v>
      </c>
    </row>
    <row r="74" spans="1:20" hidden="1" x14ac:dyDescent="0.3">
      <c r="A74" s="5" t="s">
        <v>76</v>
      </c>
      <c r="B74" s="9">
        <v>6</v>
      </c>
      <c r="C74" s="7">
        <v>0.59699999999999998</v>
      </c>
      <c r="D74" s="7">
        <f t="shared" si="9"/>
        <v>3.5819999999999999</v>
      </c>
      <c r="E74" s="6"/>
      <c r="F74" s="6"/>
      <c r="G74" s="6"/>
      <c r="H74" s="6"/>
      <c r="I74" s="6"/>
      <c r="J74" s="6"/>
      <c r="K74" s="6">
        <v>11.44</v>
      </c>
      <c r="L74" s="6">
        <v>7.21</v>
      </c>
      <c r="M74" s="6">
        <v>5.52</v>
      </c>
      <c r="N74" s="6">
        <v>5.52</v>
      </c>
      <c r="O74" s="6"/>
      <c r="P74" s="6"/>
      <c r="Q74" s="6"/>
      <c r="R74" s="6"/>
      <c r="S74" s="6">
        <v>5.67</v>
      </c>
      <c r="T74" s="8">
        <v>30.45</v>
      </c>
    </row>
    <row r="75" spans="1:20" hidden="1" x14ac:dyDescent="0.3">
      <c r="A75" s="5" t="s">
        <v>77</v>
      </c>
      <c r="B75" s="9">
        <v>4</v>
      </c>
      <c r="C75" s="7">
        <v>0.76800000000000002</v>
      </c>
      <c r="D75" s="7">
        <f t="shared" si="9"/>
        <v>3.0720000000000001</v>
      </c>
      <c r="E75" s="6"/>
      <c r="F75" s="6"/>
      <c r="G75" s="6"/>
      <c r="H75" s="6"/>
      <c r="I75" s="6"/>
      <c r="J75" s="6"/>
      <c r="K75" s="6">
        <v>14.18</v>
      </c>
      <c r="L75" s="6">
        <v>8.93</v>
      </c>
      <c r="M75" s="6">
        <v>5.52</v>
      </c>
      <c r="N75" s="6">
        <v>5.52</v>
      </c>
      <c r="O75" s="6"/>
      <c r="P75" s="6"/>
      <c r="Q75" s="6"/>
      <c r="R75" s="6"/>
      <c r="S75" s="6">
        <v>7.31</v>
      </c>
      <c r="T75" s="8">
        <v>39.28</v>
      </c>
    </row>
    <row r="76" spans="1:20" hidden="1" x14ac:dyDescent="0.3">
      <c r="A76" s="5" t="s">
        <v>78</v>
      </c>
      <c r="B76" s="9">
        <v>1</v>
      </c>
      <c r="C76" s="7">
        <v>0.89100000000000001</v>
      </c>
      <c r="D76" s="7">
        <f t="shared" si="9"/>
        <v>0.89100000000000001</v>
      </c>
      <c r="E76" s="6"/>
      <c r="F76" s="6"/>
      <c r="G76" s="6"/>
      <c r="H76" s="6"/>
      <c r="I76" s="6"/>
      <c r="J76" s="6"/>
      <c r="K76" s="6">
        <v>14.58</v>
      </c>
      <c r="L76" s="6">
        <v>9.19</v>
      </c>
      <c r="M76" s="6">
        <v>5.52</v>
      </c>
      <c r="N76" s="6">
        <v>5.52</v>
      </c>
      <c r="O76" s="6"/>
      <c r="P76" s="6"/>
      <c r="Q76" s="6"/>
      <c r="R76" s="6"/>
      <c r="S76" s="6">
        <v>8.5299999999999994</v>
      </c>
      <c r="T76" s="8">
        <v>45.82</v>
      </c>
    </row>
    <row r="77" spans="1:20" hidden="1" x14ac:dyDescent="0.3">
      <c r="A77" s="5" t="s">
        <v>79</v>
      </c>
      <c r="B77" s="9">
        <v>4</v>
      </c>
      <c r="C77" s="7">
        <v>0.76700000000000002</v>
      </c>
      <c r="D77" s="7">
        <f t="shared" si="9"/>
        <v>3.0680000000000001</v>
      </c>
      <c r="E77" s="6"/>
      <c r="F77" s="6"/>
      <c r="G77" s="6"/>
      <c r="H77" s="6"/>
      <c r="I77" s="6"/>
      <c r="J77" s="6"/>
      <c r="K77" s="6">
        <v>14.16</v>
      </c>
      <c r="L77" s="6">
        <v>8.92</v>
      </c>
      <c r="M77" s="6">
        <v>5.52</v>
      </c>
      <c r="N77" s="6">
        <v>5.52</v>
      </c>
      <c r="O77" s="6"/>
      <c r="P77" s="6"/>
      <c r="Q77" s="6"/>
      <c r="R77" s="6"/>
      <c r="S77" s="6">
        <v>7.3</v>
      </c>
      <c r="T77" s="8">
        <v>39.21</v>
      </c>
    </row>
    <row r="78" spans="1:20" hidden="1" x14ac:dyDescent="0.3">
      <c r="A78" s="5" t="s">
        <v>80</v>
      </c>
      <c r="B78" s="9">
        <v>1</v>
      </c>
      <c r="C78" s="7">
        <v>0.89</v>
      </c>
      <c r="D78" s="7">
        <f t="shared" si="9"/>
        <v>0.89</v>
      </c>
      <c r="E78" s="6"/>
      <c r="F78" s="6"/>
      <c r="G78" s="6"/>
      <c r="H78" s="6"/>
      <c r="I78" s="6"/>
      <c r="J78" s="6"/>
      <c r="K78" s="6">
        <v>14.56</v>
      </c>
      <c r="L78" s="6">
        <v>9.17</v>
      </c>
      <c r="M78" s="6">
        <v>5.52</v>
      </c>
      <c r="N78" s="6">
        <v>5.52</v>
      </c>
      <c r="O78" s="6"/>
      <c r="P78" s="6"/>
      <c r="Q78" s="6"/>
      <c r="R78" s="6"/>
      <c r="S78" s="6">
        <v>8.52</v>
      </c>
      <c r="T78" s="8">
        <v>45.75</v>
      </c>
    </row>
    <row r="79" spans="1:20" hidden="1" x14ac:dyDescent="0.3">
      <c r="A79" s="5" t="s">
        <v>81</v>
      </c>
      <c r="B79" s="9">
        <v>2</v>
      </c>
      <c r="C79" s="7">
        <v>0.70899999999999996</v>
      </c>
      <c r="D79" s="7">
        <f t="shared" si="9"/>
        <v>1.4179999999999999</v>
      </c>
      <c r="E79" s="6"/>
      <c r="F79" s="6"/>
      <c r="G79" s="6"/>
      <c r="H79" s="6"/>
      <c r="I79" s="6"/>
      <c r="J79" s="6"/>
      <c r="K79" s="6">
        <v>13.24</v>
      </c>
      <c r="L79" s="6">
        <v>8.34</v>
      </c>
      <c r="M79" s="6">
        <v>5.52</v>
      </c>
      <c r="N79" s="6">
        <v>5.52</v>
      </c>
      <c r="O79" s="6"/>
      <c r="P79" s="6"/>
      <c r="Q79" s="6"/>
      <c r="R79" s="6"/>
      <c r="S79" s="6">
        <v>6.75</v>
      </c>
      <c r="T79" s="8">
        <v>36.25</v>
      </c>
    </row>
    <row r="80" spans="1:20" hidden="1" x14ac:dyDescent="0.3">
      <c r="A80" s="5" t="s">
        <v>82</v>
      </c>
      <c r="B80" s="9">
        <v>8</v>
      </c>
      <c r="C80" s="7">
        <v>0.70099999999999996</v>
      </c>
      <c r="D80" s="7">
        <f t="shared" si="9"/>
        <v>5.6079999999999997</v>
      </c>
      <c r="E80" s="6"/>
      <c r="F80" s="6"/>
      <c r="G80" s="6"/>
      <c r="H80" s="6"/>
      <c r="I80" s="6"/>
      <c r="J80" s="6"/>
      <c r="K80" s="6">
        <v>13.12</v>
      </c>
      <c r="L80" s="6">
        <v>8.27</v>
      </c>
      <c r="M80" s="6">
        <v>5.52</v>
      </c>
      <c r="N80" s="6">
        <v>5.52</v>
      </c>
      <c r="O80" s="6"/>
      <c r="P80" s="6"/>
      <c r="Q80" s="6"/>
      <c r="R80" s="6"/>
      <c r="S80" s="6">
        <v>6.67</v>
      </c>
      <c r="T80" s="8">
        <v>35.83</v>
      </c>
    </row>
    <row r="81" spans="1:20" hidden="1" x14ac:dyDescent="0.3">
      <c r="A81" s="5" t="s">
        <v>83</v>
      </c>
      <c r="B81" s="9">
        <v>2</v>
      </c>
      <c r="C81" s="7">
        <v>0.71299999999999997</v>
      </c>
      <c r="D81" s="7">
        <f t="shared" si="9"/>
        <v>1.4259999999999999</v>
      </c>
      <c r="E81" s="6"/>
      <c r="F81" s="6"/>
      <c r="G81" s="6"/>
      <c r="H81" s="6"/>
      <c r="I81" s="6"/>
      <c r="J81" s="6"/>
      <c r="K81" s="6">
        <v>13.3</v>
      </c>
      <c r="L81" s="6">
        <v>8.3800000000000008</v>
      </c>
      <c r="M81" s="6">
        <v>5.52</v>
      </c>
      <c r="N81" s="6">
        <v>5.52</v>
      </c>
      <c r="O81" s="6"/>
      <c r="P81" s="6"/>
      <c r="Q81" s="6"/>
      <c r="R81" s="6"/>
      <c r="S81" s="6">
        <v>6.79</v>
      </c>
      <c r="T81" s="8">
        <v>36.44</v>
      </c>
    </row>
    <row r="82" spans="1:20" hidden="1" x14ac:dyDescent="0.3">
      <c r="A82" s="5" t="s">
        <v>84</v>
      </c>
      <c r="B82" s="9">
        <v>4</v>
      </c>
      <c r="C82" s="7">
        <v>0.86099999999999999</v>
      </c>
      <c r="D82" s="7">
        <f t="shared" si="9"/>
        <v>3.444</v>
      </c>
      <c r="E82" s="6"/>
      <c r="F82" s="6"/>
      <c r="G82" s="6"/>
      <c r="H82" s="6"/>
      <c r="I82" s="6"/>
      <c r="J82" s="6"/>
      <c r="K82" s="6">
        <v>15.66</v>
      </c>
      <c r="L82" s="6">
        <v>9.8699999999999992</v>
      </c>
      <c r="M82" s="6">
        <v>5.52</v>
      </c>
      <c r="N82" s="6">
        <v>5.52</v>
      </c>
      <c r="O82" s="6"/>
      <c r="P82" s="6"/>
      <c r="Q82" s="6"/>
      <c r="R82" s="6"/>
      <c r="S82" s="6">
        <v>8.1999999999999993</v>
      </c>
      <c r="T82" s="8">
        <v>44.04</v>
      </c>
    </row>
    <row r="83" spans="1:20" hidden="1" x14ac:dyDescent="0.3">
      <c r="A83" s="5" t="s">
        <v>85</v>
      </c>
      <c r="B83" s="9">
        <v>1</v>
      </c>
      <c r="C83" s="7">
        <v>0.998</v>
      </c>
      <c r="D83" s="7">
        <f t="shared" si="9"/>
        <v>0.998</v>
      </c>
      <c r="E83" s="6"/>
      <c r="F83" s="6"/>
      <c r="G83" s="6"/>
      <c r="H83" s="6"/>
      <c r="I83" s="6"/>
      <c r="J83" s="6"/>
      <c r="K83" s="6">
        <v>16.059999999999999</v>
      </c>
      <c r="L83" s="6">
        <v>10.119999999999999</v>
      </c>
      <c r="M83" s="6">
        <v>5.52</v>
      </c>
      <c r="N83" s="6">
        <v>5.52</v>
      </c>
      <c r="O83" s="6"/>
      <c r="P83" s="6"/>
      <c r="Q83" s="6"/>
      <c r="R83" s="6"/>
      <c r="S83" s="6">
        <v>9.57</v>
      </c>
      <c r="T83" s="8">
        <v>51.39</v>
      </c>
    </row>
    <row r="84" spans="1:20" hidden="1" x14ac:dyDescent="0.3">
      <c r="A84" s="5" t="s">
        <v>86</v>
      </c>
      <c r="B84" s="9">
        <v>12</v>
      </c>
      <c r="C84" s="7">
        <v>0.86399999999999999</v>
      </c>
      <c r="D84" s="7">
        <f t="shared" si="9"/>
        <v>10.368</v>
      </c>
      <c r="E84" s="6"/>
      <c r="F84" s="6"/>
      <c r="G84" s="6"/>
      <c r="H84" s="6"/>
      <c r="I84" s="6"/>
      <c r="J84" s="6"/>
      <c r="K84" s="6">
        <v>15.72</v>
      </c>
      <c r="L84" s="6">
        <v>9.9</v>
      </c>
      <c r="M84" s="6">
        <v>5.52</v>
      </c>
      <c r="N84" s="6">
        <v>5.52</v>
      </c>
      <c r="O84" s="6"/>
      <c r="P84" s="6"/>
      <c r="Q84" s="6"/>
      <c r="R84" s="6"/>
      <c r="S84" s="6">
        <v>8.23</v>
      </c>
      <c r="T84" s="8">
        <v>44.21</v>
      </c>
    </row>
    <row r="85" spans="1:20" hidden="1" x14ac:dyDescent="0.3">
      <c r="A85" s="5" t="s">
        <v>87</v>
      </c>
      <c r="B85" s="9">
        <v>3</v>
      </c>
      <c r="C85" s="7">
        <v>1.002</v>
      </c>
      <c r="D85" s="7">
        <f t="shared" si="9"/>
        <v>3.0060000000000002</v>
      </c>
      <c r="E85" s="6"/>
      <c r="F85" s="6"/>
      <c r="G85" s="6"/>
      <c r="H85" s="6"/>
      <c r="I85" s="6"/>
      <c r="J85" s="6"/>
      <c r="K85" s="6">
        <v>16.12</v>
      </c>
      <c r="L85" s="6">
        <v>10.16</v>
      </c>
      <c r="M85" s="6">
        <v>6.32</v>
      </c>
      <c r="N85" s="6">
        <v>6.32</v>
      </c>
      <c r="O85" s="6"/>
      <c r="P85" s="6"/>
      <c r="Q85" s="6"/>
      <c r="R85" s="6"/>
      <c r="S85" s="6">
        <v>9.6</v>
      </c>
      <c r="T85" s="8">
        <v>51.57</v>
      </c>
    </row>
    <row r="86" spans="1:20" hidden="1" x14ac:dyDescent="0.3">
      <c r="A86" s="5" t="s">
        <v>88</v>
      </c>
      <c r="B86" s="9">
        <v>4</v>
      </c>
      <c r="C86" s="7">
        <v>0.89500000000000002</v>
      </c>
      <c r="D86" s="7">
        <f t="shared" si="9"/>
        <v>3.58</v>
      </c>
      <c r="E86" s="6"/>
      <c r="F86" s="6"/>
      <c r="G86" s="6"/>
      <c r="H86" s="6"/>
      <c r="I86" s="6"/>
      <c r="J86" s="6"/>
      <c r="K86" s="6">
        <v>16.22</v>
      </c>
      <c r="L86" s="6">
        <v>10.220000000000001</v>
      </c>
      <c r="M86" s="6">
        <v>5.52</v>
      </c>
      <c r="N86" s="6">
        <v>5.52</v>
      </c>
      <c r="O86" s="6"/>
      <c r="P86" s="6"/>
      <c r="Q86" s="6"/>
      <c r="R86" s="6"/>
      <c r="S86" s="6">
        <v>8.5299999999999994</v>
      </c>
      <c r="T86" s="8">
        <v>45.82</v>
      </c>
    </row>
    <row r="87" spans="1:20" hidden="1" x14ac:dyDescent="0.3">
      <c r="A87" s="5" t="s">
        <v>89</v>
      </c>
      <c r="B87" s="9">
        <v>1</v>
      </c>
      <c r="C87" s="7">
        <v>1.038</v>
      </c>
      <c r="D87" s="7">
        <f t="shared" si="9"/>
        <v>1.038</v>
      </c>
      <c r="E87" s="6"/>
      <c r="F87" s="6"/>
      <c r="G87" s="6"/>
      <c r="H87" s="6"/>
      <c r="I87" s="6"/>
      <c r="J87" s="6"/>
      <c r="K87" s="6">
        <v>16.62</v>
      </c>
      <c r="L87" s="6">
        <v>10.47</v>
      </c>
      <c r="M87" s="6">
        <v>6.32</v>
      </c>
      <c r="N87" s="6">
        <v>6.32</v>
      </c>
      <c r="O87" s="6"/>
      <c r="P87" s="6"/>
      <c r="Q87" s="6"/>
      <c r="R87" s="6"/>
      <c r="S87" s="6">
        <v>9.9499999999999993</v>
      </c>
      <c r="T87" s="8">
        <v>53.45</v>
      </c>
    </row>
    <row r="88" spans="1:20" hidden="1" x14ac:dyDescent="0.3">
      <c r="A88" s="5" t="s">
        <v>90</v>
      </c>
      <c r="B88" s="9">
        <v>4</v>
      </c>
      <c r="C88" s="7">
        <v>0.91100000000000003</v>
      </c>
      <c r="D88" s="7">
        <f t="shared" si="9"/>
        <v>3.6440000000000001</v>
      </c>
      <c r="E88" s="6"/>
      <c r="F88" s="6"/>
      <c r="G88" s="6"/>
      <c r="H88" s="6"/>
      <c r="I88" s="6"/>
      <c r="J88" s="6"/>
      <c r="K88" s="6">
        <v>16.46</v>
      </c>
      <c r="L88" s="6">
        <v>10.37</v>
      </c>
      <c r="M88" s="6">
        <v>5.52</v>
      </c>
      <c r="N88" s="6">
        <v>5.52</v>
      </c>
      <c r="O88" s="6"/>
      <c r="P88" s="6"/>
      <c r="Q88" s="6"/>
      <c r="R88" s="6"/>
      <c r="S88" s="6">
        <v>8.68</v>
      </c>
      <c r="T88" s="8">
        <v>46.62</v>
      </c>
    </row>
    <row r="89" spans="1:20" hidden="1" x14ac:dyDescent="0.3">
      <c r="A89" s="5" t="s">
        <v>91</v>
      </c>
      <c r="B89" s="9">
        <v>1</v>
      </c>
      <c r="C89" s="7">
        <v>1.056</v>
      </c>
      <c r="D89" s="7">
        <f t="shared" si="9"/>
        <v>1.056</v>
      </c>
      <c r="E89" s="6"/>
      <c r="F89" s="6"/>
      <c r="G89" s="6"/>
      <c r="H89" s="6"/>
      <c r="I89" s="6"/>
      <c r="J89" s="6"/>
      <c r="K89" s="6">
        <v>16.86</v>
      </c>
      <c r="L89" s="6">
        <v>10.62</v>
      </c>
      <c r="M89" s="6">
        <v>6.32</v>
      </c>
      <c r="N89" s="6">
        <v>6.32</v>
      </c>
      <c r="O89" s="6"/>
      <c r="P89" s="6"/>
      <c r="Q89" s="6"/>
      <c r="R89" s="6"/>
      <c r="S89" s="6">
        <v>10.130000000000001</v>
      </c>
      <c r="T89" s="8">
        <v>54.39</v>
      </c>
    </row>
    <row r="90" spans="1:20" x14ac:dyDescent="0.3">
      <c r="A90" s="3" t="s">
        <v>114</v>
      </c>
      <c r="B90" s="4"/>
      <c r="C90" s="7" t="s">
        <v>108</v>
      </c>
      <c r="D90" s="7">
        <f>SUM(D68:D89)</f>
        <v>73.690999999999988</v>
      </c>
      <c r="E90" s="6">
        <f>(E68*$B$68)+(E69*$B$69)+(E70*$B$70)+(E71*$B$71)+(E72*$B$72)+(E73*$B$73)+(E74*$B$74)+(E75*$B$75)+(E76*$B$76)+(E77*$B$77)+(E78*$B$78)+(E79*$B$79)+(E80*$B$80)+(E81*$B$81)+(E82*$B$82)+(E83*$B$83)+(E84*$B$84)+(E85*$B$85)+(E86*$B$86)+(E87*$B$87)+(E88*$B$88)+(E89*$B$89)</f>
        <v>0</v>
      </c>
      <c r="F90" s="6">
        <f t="shared" ref="F90:T90" si="10">(F68*$B$68)+(F69*$B$69)+(F70*$B$70)+(F71*$B$71)+(F72*$B$72)+(F73*$B$73)+(F74*$B$74)+(F75*$B$75)+(F76*$B$76)+(F77*$B$77)+(F78*$B$78)+(F79*$B$79)+(F80*$B$80)+(F81*$B$81)+(F82*$B$82)+(F83*$B$83)+(F84*$B$84)+(F85*$B$85)+(F86*$B$86)+(F87*$B$87)+(F88*$B$88)+(F89*$B$89)</f>
        <v>0</v>
      </c>
      <c r="G90" s="6">
        <f t="shared" si="10"/>
        <v>0</v>
      </c>
      <c r="H90" s="6">
        <f t="shared" si="10"/>
        <v>0</v>
      </c>
      <c r="I90" s="6">
        <f t="shared" si="10"/>
        <v>0</v>
      </c>
      <c r="J90" s="6">
        <f t="shared" si="10"/>
        <v>0</v>
      </c>
      <c r="K90" s="6">
        <f t="shared" si="10"/>
        <v>1354.12</v>
      </c>
      <c r="L90" s="6">
        <f t="shared" si="10"/>
        <v>853.15000000000009</v>
      </c>
      <c r="M90" s="6">
        <f t="shared" si="10"/>
        <v>556</v>
      </c>
      <c r="N90" s="6">
        <f t="shared" si="10"/>
        <v>556</v>
      </c>
      <c r="O90" s="6">
        <f t="shared" si="10"/>
        <v>0</v>
      </c>
      <c r="P90" s="6">
        <f t="shared" si="10"/>
        <v>0</v>
      </c>
      <c r="Q90" s="6">
        <f t="shared" si="10"/>
        <v>0</v>
      </c>
      <c r="R90" s="6">
        <f t="shared" si="10"/>
        <v>0</v>
      </c>
      <c r="S90" s="6">
        <f t="shared" si="10"/>
        <v>701.56000000000006</v>
      </c>
      <c r="T90" s="8">
        <f t="shared" si="10"/>
        <v>3768.2899999999995</v>
      </c>
    </row>
    <row r="91" spans="1:20" hidden="1" x14ac:dyDescent="0.3">
      <c r="A91" s="5" t="s">
        <v>94</v>
      </c>
      <c r="B91" s="9">
        <v>1</v>
      </c>
      <c r="C91" s="7">
        <v>0.84399999999999997</v>
      </c>
      <c r="D91" s="7">
        <f>B91*C91</f>
        <v>0.84399999999999997</v>
      </c>
      <c r="E91" s="6">
        <v>148.83000000000001</v>
      </c>
      <c r="F91" s="6">
        <v>23.81</v>
      </c>
      <c r="G91" s="6">
        <v>8.86</v>
      </c>
      <c r="H91" s="6">
        <v>2.2200000000000002</v>
      </c>
      <c r="I91" s="6">
        <v>76.7</v>
      </c>
      <c r="J91" s="6">
        <v>30.68</v>
      </c>
      <c r="K91" s="6">
        <v>11.2</v>
      </c>
      <c r="L91" s="6">
        <v>7.06</v>
      </c>
      <c r="M91" s="6">
        <v>2.72</v>
      </c>
      <c r="N91" s="6">
        <v>2.72</v>
      </c>
      <c r="O91" s="6">
        <v>9.26</v>
      </c>
      <c r="P91" s="6">
        <v>14.82</v>
      </c>
      <c r="Q91" s="6">
        <v>12.86</v>
      </c>
      <c r="R91" s="6">
        <v>32.15</v>
      </c>
      <c r="S91" s="6"/>
      <c r="T91" s="8"/>
    </row>
    <row r="92" spans="1:20" x14ac:dyDescent="0.3">
      <c r="A92" s="42" t="s">
        <v>115</v>
      </c>
      <c r="B92" s="43"/>
      <c r="C92" s="44" t="s">
        <v>108</v>
      </c>
      <c r="D92" s="44">
        <f>SUM(D91)</f>
        <v>0.84399999999999997</v>
      </c>
      <c r="E92" s="45">
        <f>(E91*$B$91)</f>
        <v>148.83000000000001</v>
      </c>
      <c r="F92" s="45">
        <f t="shared" ref="F92:T92" si="11">(F91*$B$91)</f>
        <v>23.81</v>
      </c>
      <c r="G92" s="45">
        <f t="shared" si="11"/>
        <v>8.86</v>
      </c>
      <c r="H92" s="45">
        <f t="shared" si="11"/>
        <v>2.2200000000000002</v>
      </c>
      <c r="I92" s="45">
        <f t="shared" si="11"/>
        <v>76.7</v>
      </c>
      <c r="J92" s="45">
        <f t="shared" si="11"/>
        <v>30.68</v>
      </c>
      <c r="K92" s="45">
        <f t="shared" si="11"/>
        <v>11.2</v>
      </c>
      <c r="L92" s="45">
        <f t="shared" si="11"/>
        <v>7.06</v>
      </c>
      <c r="M92" s="45">
        <f t="shared" si="11"/>
        <v>2.72</v>
      </c>
      <c r="N92" s="45">
        <f t="shared" si="11"/>
        <v>2.72</v>
      </c>
      <c r="O92" s="45">
        <f t="shared" si="11"/>
        <v>9.26</v>
      </c>
      <c r="P92" s="45">
        <f t="shared" si="11"/>
        <v>14.82</v>
      </c>
      <c r="Q92" s="45">
        <f t="shared" si="11"/>
        <v>12.86</v>
      </c>
      <c r="R92" s="45">
        <f t="shared" si="11"/>
        <v>32.15</v>
      </c>
      <c r="S92" s="45">
        <f t="shared" si="11"/>
        <v>0</v>
      </c>
      <c r="T92" s="46">
        <f t="shared" si="11"/>
        <v>0</v>
      </c>
    </row>
    <row r="93" spans="1:20" hidden="1" x14ac:dyDescent="0.3">
      <c r="A93" s="5" t="s">
        <v>95</v>
      </c>
      <c r="B93" s="9">
        <v>2</v>
      </c>
      <c r="C93" s="7">
        <v>0.96599999999999997</v>
      </c>
      <c r="D93" s="7">
        <f>B93*C93</f>
        <v>1.9319999999999999</v>
      </c>
      <c r="E93" s="6">
        <v>158.55000000000001</v>
      </c>
      <c r="F93" s="6">
        <v>25.37</v>
      </c>
      <c r="G93" s="6">
        <v>8.4</v>
      </c>
      <c r="H93" s="6">
        <v>2.1</v>
      </c>
      <c r="I93" s="6">
        <v>48.1</v>
      </c>
      <c r="J93" s="6">
        <v>19.239999999999998</v>
      </c>
      <c r="K93" s="6">
        <v>28.83</v>
      </c>
      <c r="L93" s="6">
        <v>18.16</v>
      </c>
      <c r="M93" s="6">
        <v>4.12</v>
      </c>
      <c r="N93" s="6">
        <v>4.12</v>
      </c>
      <c r="O93" s="6">
        <v>10.8</v>
      </c>
      <c r="P93" s="6">
        <v>17.28</v>
      </c>
      <c r="Q93" s="6">
        <v>10.8</v>
      </c>
      <c r="R93" s="6">
        <v>27</v>
      </c>
      <c r="S93" s="6"/>
      <c r="T93" s="8"/>
    </row>
    <row r="94" spans="1:20" hidden="1" x14ac:dyDescent="0.3">
      <c r="A94" s="5" t="s">
        <v>96</v>
      </c>
      <c r="B94" s="9">
        <v>1</v>
      </c>
      <c r="C94" s="7">
        <v>1.3240000000000001</v>
      </c>
      <c r="D94" s="7">
        <f t="shared" ref="D94:D95" si="12">B94*C94</f>
        <v>1.3240000000000001</v>
      </c>
      <c r="E94" s="6">
        <v>212.4</v>
      </c>
      <c r="F94" s="6">
        <v>33.979999999999997</v>
      </c>
      <c r="G94" s="6">
        <v>8.4</v>
      </c>
      <c r="H94" s="6">
        <v>2.1</v>
      </c>
      <c r="I94" s="6">
        <v>66.099999999999994</v>
      </c>
      <c r="J94" s="6">
        <v>26.44</v>
      </c>
      <c r="K94" s="6">
        <v>34.229999999999997</v>
      </c>
      <c r="L94" s="6">
        <v>21.56</v>
      </c>
      <c r="M94" s="6">
        <v>4.12</v>
      </c>
      <c r="N94" s="6">
        <v>4.12</v>
      </c>
      <c r="O94" s="6">
        <v>14.4</v>
      </c>
      <c r="P94" s="6">
        <v>23.04</v>
      </c>
      <c r="Q94" s="6">
        <v>14.4</v>
      </c>
      <c r="R94" s="6">
        <v>36</v>
      </c>
      <c r="S94" s="6"/>
      <c r="T94" s="8"/>
    </row>
    <row r="95" spans="1:20" hidden="1" x14ac:dyDescent="0.3">
      <c r="A95" s="5" t="s">
        <v>97</v>
      </c>
      <c r="B95" s="9">
        <v>1</v>
      </c>
      <c r="C95" s="7">
        <v>1.3740000000000001</v>
      </c>
      <c r="D95" s="7">
        <f t="shared" si="12"/>
        <v>1.3740000000000001</v>
      </c>
      <c r="E95" s="6">
        <v>220.38</v>
      </c>
      <c r="F95" s="6">
        <v>35.26</v>
      </c>
      <c r="G95" s="6">
        <v>8.4</v>
      </c>
      <c r="H95" s="6">
        <v>2.1</v>
      </c>
      <c r="I95" s="6">
        <v>68.599999999999994</v>
      </c>
      <c r="J95" s="6">
        <v>27.44</v>
      </c>
      <c r="K95" s="6">
        <v>34.979999999999997</v>
      </c>
      <c r="L95" s="6">
        <v>22.04</v>
      </c>
      <c r="M95" s="6">
        <v>4.12</v>
      </c>
      <c r="N95" s="6">
        <v>4.12</v>
      </c>
      <c r="O95" s="6">
        <v>14.9</v>
      </c>
      <c r="P95" s="6">
        <v>23.84</v>
      </c>
      <c r="Q95" s="6">
        <v>14.9</v>
      </c>
      <c r="R95" s="6">
        <v>37.25</v>
      </c>
      <c r="S95" s="6"/>
      <c r="T95" s="8"/>
    </row>
    <row r="96" spans="1:20" x14ac:dyDescent="0.3">
      <c r="A96" s="3" t="s">
        <v>116</v>
      </c>
      <c r="B96" s="4"/>
      <c r="C96" s="7" t="s">
        <v>108</v>
      </c>
      <c r="D96" s="7">
        <f>SUM(D93:D95)</f>
        <v>4.6300000000000008</v>
      </c>
      <c r="E96" s="6">
        <f>(E93*$B$93)+(E94*$B$94)+(E95*$B$95)</f>
        <v>749.88</v>
      </c>
      <c r="F96" s="6">
        <f t="shared" ref="F96:T96" si="13">(F93*$B$93)+(F94*$B$94)+(F95*$B$95)</f>
        <v>119.97999999999999</v>
      </c>
      <c r="G96" s="6">
        <f t="shared" si="13"/>
        <v>33.6</v>
      </c>
      <c r="H96" s="6">
        <f t="shared" si="13"/>
        <v>8.4</v>
      </c>
      <c r="I96" s="6">
        <f t="shared" si="13"/>
        <v>230.9</v>
      </c>
      <c r="J96" s="6">
        <f t="shared" si="13"/>
        <v>92.36</v>
      </c>
      <c r="K96" s="6">
        <f t="shared" si="13"/>
        <v>126.86999999999998</v>
      </c>
      <c r="L96" s="6">
        <f t="shared" si="13"/>
        <v>79.919999999999987</v>
      </c>
      <c r="M96" s="6">
        <f t="shared" si="13"/>
        <v>16.48</v>
      </c>
      <c r="N96" s="6">
        <f t="shared" si="13"/>
        <v>16.48</v>
      </c>
      <c r="O96" s="6">
        <f t="shared" si="13"/>
        <v>50.9</v>
      </c>
      <c r="P96" s="6">
        <f t="shared" si="13"/>
        <v>81.44</v>
      </c>
      <c r="Q96" s="6">
        <f t="shared" si="13"/>
        <v>50.9</v>
      </c>
      <c r="R96" s="6">
        <f t="shared" si="13"/>
        <v>127.25</v>
      </c>
      <c r="S96" s="6">
        <f t="shared" si="13"/>
        <v>0</v>
      </c>
      <c r="T96" s="8">
        <f t="shared" si="13"/>
        <v>0</v>
      </c>
    </row>
    <row r="97" spans="1:20" hidden="1" x14ac:dyDescent="0.3">
      <c r="A97" s="5" t="s">
        <v>98</v>
      </c>
      <c r="B97" s="9">
        <v>2</v>
      </c>
      <c r="C97" s="7">
        <v>0.621</v>
      </c>
      <c r="D97" s="7">
        <f>B97*C97</f>
        <v>1.242</v>
      </c>
      <c r="E97" s="6">
        <v>89.28</v>
      </c>
      <c r="F97" s="6">
        <v>14.28</v>
      </c>
      <c r="G97" s="6">
        <v>21.52</v>
      </c>
      <c r="H97" s="6">
        <v>5.38</v>
      </c>
      <c r="I97" s="6"/>
      <c r="J97" s="6"/>
      <c r="K97" s="6">
        <v>20.52</v>
      </c>
      <c r="L97" s="6">
        <v>12.93</v>
      </c>
      <c r="M97" s="6">
        <v>25.27</v>
      </c>
      <c r="N97" s="6">
        <v>25.27</v>
      </c>
      <c r="O97" s="6"/>
      <c r="P97" s="6"/>
      <c r="Q97" s="6"/>
      <c r="R97" s="6"/>
      <c r="S97" s="6"/>
      <c r="T97" s="8"/>
    </row>
    <row r="98" spans="1:20" hidden="1" x14ac:dyDescent="0.3">
      <c r="A98" s="5" t="s">
        <v>99</v>
      </c>
      <c r="B98" s="9">
        <v>4</v>
      </c>
      <c r="C98" s="7">
        <v>0.624</v>
      </c>
      <c r="D98" s="7">
        <f t="shared" ref="D98:D99" si="14">B98*C98</f>
        <v>2.496</v>
      </c>
      <c r="E98" s="6">
        <v>89.28</v>
      </c>
      <c r="F98" s="6">
        <v>14.28</v>
      </c>
      <c r="G98" s="6">
        <v>21.56</v>
      </c>
      <c r="H98" s="6">
        <v>5.39</v>
      </c>
      <c r="I98" s="6"/>
      <c r="J98" s="6"/>
      <c r="K98" s="6">
        <v>20.56</v>
      </c>
      <c r="L98" s="6">
        <v>12.95</v>
      </c>
      <c r="M98" s="6">
        <v>25.36</v>
      </c>
      <c r="N98" s="6">
        <v>25.36</v>
      </c>
      <c r="O98" s="6"/>
      <c r="P98" s="6"/>
      <c r="Q98" s="6"/>
      <c r="R98" s="6"/>
      <c r="S98" s="6"/>
      <c r="T98" s="8"/>
    </row>
    <row r="99" spans="1:20" hidden="1" x14ac:dyDescent="0.3">
      <c r="A99" s="5" t="s">
        <v>100</v>
      </c>
      <c r="B99" s="9">
        <v>2</v>
      </c>
      <c r="C99" s="7">
        <v>0.65700000000000003</v>
      </c>
      <c r="D99" s="7">
        <f t="shared" si="14"/>
        <v>1.3140000000000001</v>
      </c>
      <c r="E99" s="6">
        <v>95.04</v>
      </c>
      <c r="F99" s="6">
        <v>15.21</v>
      </c>
      <c r="G99" s="6">
        <v>22.32</v>
      </c>
      <c r="H99" s="6">
        <v>5.58</v>
      </c>
      <c r="I99" s="6"/>
      <c r="J99" s="6"/>
      <c r="K99" s="6">
        <v>21.32</v>
      </c>
      <c r="L99" s="6">
        <v>13.43</v>
      </c>
      <c r="M99" s="6">
        <v>26.47</v>
      </c>
      <c r="N99" s="6">
        <v>26.47</v>
      </c>
      <c r="O99" s="6"/>
      <c r="P99" s="6"/>
      <c r="Q99" s="6"/>
      <c r="R99" s="6"/>
      <c r="S99" s="6"/>
      <c r="T99" s="8"/>
    </row>
    <row r="100" spans="1:20" x14ac:dyDescent="0.3">
      <c r="A100" s="47" t="s">
        <v>117</v>
      </c>
      <c r="B100" s="48"/>
      <c r="C100" s="49" t="s">
        <v>108</v>
      </c>
      <c r="D100" s="49">
        <f>SUM(D97:D99)</f>
        <v>5.0519999999999996</v>
      </c>
      <c r="E100" s="50">
        <f>(E97*$B$97)+(E98*$B$98)+(E99*$B$99)</f>
        <v>725.7600000000001</v>
      </c>
      <c r="F100" s="50">
        <f t="shared" ref="F100:T100" si="15">(F97*$B$97)+(F98*$B$98)+(F99*$B$99)</f>
        <v>116.1</v>
      </c>
      <c r="G100" s="50">
        <f t="shared" si="15"/>
        <v>173.92000000000002</v>
      </c>
      <c r="H100" s="50">
        <f t="shared" si="15"/>
        <v>43.480000000000004</v>
      </c>
      <c r="I100" s="50">
        <f t="shared" si="15"/>
        <v>0</v>
      </c>
      <c r="J100" s="50">
        <f t="shared" si="15"/>
        <v>0</v>
      </c>
      <c r="K100" s="50">
        <f t="shared" si="15"/>
        <v>165.92000000000002</v>
      </c>
      <c r="L100" s="50">
        <f t="shared" si="15"/>
        <v>104.52</v>
      </c>
      <c r="M100" s="50">
        <f t="shared" si="15"/>
        <v>204.92</v>
      </c>
      <c r="N100" s="50">
        <f t="shared" si="15"/>
        <v>204.92</v>
      </c>
      <c r="O100" s="50">
        <f t="shared" si="15"/>
        <v>0</v>
      </c>
      <c r="P100" s="50">
        <f t="shared" si="15"/>
        <v>0</v>
      </c>
      <c r="Q100" s="50">
        <f t="shared" si="15"/>
        <v>0</v>
      </c>
      <c r="R100" s="50">
        <f t="shared" si="15"/>
        <v>0</v>
      </c>
      <c r="S100" s="50">
        <f t="shared" si="15"/>
        <v>0</v>
      </c>
      <c r="T100" s="51">
        <f t="shared" si="15"/>
        <v>0</v>
      </c>
    </row>
    <row r="101" spans="1:20" hidden="1" x14ac:dyDescent="0.3">
      <c r="A101" s="5" t="s">
        <v>101</v>
      </c>
      <c r="B101" s="9">
        <v>1</v>
      </c>
      <c r="C101" s="7">
        <v>0.498</v>
      </c>
      <c r="D101" s="7">
        <f>B101*C101</f>
        <v>0.498</v>
      </c>
      <c r="E101" s="6">
        <v>57.04</v>
      </c>
      <c r="F101" s="6">
        <v>9.1300000000000008</v>
      </c>
      <c r="G101" s="6">
        <v>17.96</v>
      </c>
      <c r="H101" s="6">
        <v>4.49</v>
      </c>
      <c r="I101" s="6"/>
      <c r="J101" s="6"/>
      <c r="K101" s="6">
        <v>16.86</v>
      </c>
      <c r="L101" s="6">
        <v>10.62</v>
      </c>
      <c r="M101" s="6">
        <v>13.58</v>
      </c>
      <c r="N101" s="6">
        <v>13.58</v>
      </c>
      <c r="O101" s="6"/>
      <c r="P101" s="6"/>
      <c r="Q101" s="6"/>
      <c r="R101" s="6"/>
      <c r="S101" s="6"/>
      <c r="T101" s="8"/>
    </row>
    <row r="102" spans="1:20" hidden="1" x14ac:dyDescent="0.3">
      <c r="A102" s="5" t="s">
        <v>102</v>
      </c>
      <c r="B102" s="9">
        <v>1</v>
      </c>
      <c r="C102" s="7">
        <v>0.54</v>
      </c>
      <c r="D102" s="7">
        <f t="shared" ref="D102:D105" si="16">B102*C102</f>
        <v>0.54</v>
      </c>
      <c r="E102" s="6">
        <v>62</v>
      </c>
      <c r="F102" s="6">
        <v>9.92</v>
      </c>
      <c r="G102" s="6">
        <v>18.82</v>
      </c>
      <c r="H102" s="6">
        <v>4.71</v>
      </c>
      <c r="I102" s="6"/>
      <c r="J102" s="6"/>
      <c r="K102" s="6">
        <v>17.72</v>
      </c>
      <c r="L102" s="6">
        <v>11.16</v>
      </c>
      <c r="M102" s="6">
        <v>14.42</v>
      </c>
      <c r="N102" s="6">
        <v>14.42</v>
      </c>
      <c r="O102" s="6"/>
      <c r="P102" s="6"/>
      <c r="Q102" s="6"/>
      <c r="R102" s="6"/>
      <c r="S102" s="6"/>
      <c r="T102" s="8"/>
    </row>
    <row r="103" spans="1:20" hidden="1" x14ac:dyDescent="0.3">
      <c r="A103" s="5" t="s">
        <v>103</v>
      </c>
      <c r="B103" s="9">
        <v>1</v>
      </c>
      <c r="C103" s="7">
        <v>0.45400000000000001</v>
      </c>
      <c r="D103" s="7">
        <f t="shared" si="16"/>
        <v>0.45400000000000001</v>
      </c>
      <c r="E103" s="6">
        <v>53.32</v>
      </c>
      <c r="F103" s="6">
        <v>8.5299999999999994</v>
      </c>
      <c r="G103" s="6">
        <v>17.100000000000001</v>
      </c>
      <c r="H103" s="6">
        <v>4.28</v>
      </c>
      <c r="I103" s="6"/>
      <c r="J103" s="6"/>
      <c r="K103" s="6">
        <v>16</v>
      </c>
      <c r="L103" s="6">
        <v>10.08</v>
      </c>
      <c r="M103" s="6">
        <v>12.7</v>
      </c>
      <c r="N103" s="6">
        <v>12.7</v>
      </c>
      <c r="O103" s="6"/>
      <c r="P103" s="6"/>
      <c r="Q103" s="6"/>
      <c r="R103" s="6"/>
      <c r="S103" s="6"/>
      <c r="T103" s="8"/>
    </row>
    <row r="104" spans="1:20" hidden="1" x14ac:dyDescent="0.3">
      <c r="A104" s="5" t="s">
        <v>104</v>
      </c>
      <c r="B104" s="9">
        <v>1</v>
      </c>
      <c r="C104" s="7">
        <v>0.52300000000000002</v>
      </c>
      <c r="D104" s="7">
        <f t="shared" si="16"/>
        <v>0.52300000000000002</v>
      </c>
      <c r="E104" s="6">
        <v>59.52</v>
      </c>
      <c r="F104" s="6">
        <v>9.52</v>
      </c>
      <c r="G104" s="6">
        <v>18.46</v>
      </c>
      <c r="H104" s="6">
        <v>4.62</v>
      </c>
      <c r="I104" s="6"/>
      <c r="J104" s="6"/>
      <c r="K104" s="6">
        <v>17.36</v>
      </c>
      <c r="L104" s="6">
        <v>10.94</v>
      </c>
      <c r="M104" s="6">
        <v>14.08</v>
      </c>
      <c r="N104" s="6">
        <v>14.08</v>
      </c>
      <c r="O104" s="6"/>
      <c r="P104" s="6"/>
      <c r="Q104" s="6"/>
      <c r="R104" s="6"/>
      <c r="S104" s="6"/>
      <c r="T104" s="8"/>
    </row>
    <row r="105" spans="1:20" hidden="1" x14ac:dyDescent="0.3">
      <c r="A105" s="5" t="s">
        <v>105</v>
      </c>
      <c r="B105" s="9">
        <v>1</v>
      </c>
      <c r="C105" s="7">
        <v>0.46</v>
      </c>
      <c r="D105" s="7">
        <f t="shared" si="16"/>
        <v>0.46</v>
      </c>
      <c r="E105" s="6">
        <v>56.76</v>
      </c>
      <c r="F105" s="6">
        <v>9.08</v>
      </c>
      <c r="G105" s="6">
        <v>14.9</v>
      </c>
      <c r="H105" s="6">
        <v>3.73</v>
      </c>
      <c r="I105" s="6">
        <v>3.24</v>
      </c>
      <c r="J105" s="6">
        <v>1.3</v>
      </c>
      <c r="K105" s="6">
        <v>20</v>
      </c>
      <c r="L105" s="6">
        <v>12.6</v>
      </c>
      <c r="M105" s="6">
        <v>12.4</v>
      </c>
      <c r="N105" s="6">
        <v>12.4</v>
      </c>
      <c r="O105" s="6"/>
      <c r="P105" s="6"/>
      <c r="Q105" s="6"/>
      <c r="R105" s="6"/>
      <c r="S105" s="6"/>
      <c r="T105" s="8"/>
    </row>
    <row r="106" spans="1:20" ht="15" thickBot="1" x14ac:dyDescent="0.35">
      <c r="A106" s="14" t="s">
        <v>117</v>
      </c>
      <c r="B106" s="15"/>
      <c r="C106" s="63" t="s">
        <v>108</v>
      </c>
      <c r="D106" s="63">
        <f>SUM(D101:D105)</f>
        <v>2.4750000000000001</v>
      </c>
      <c r="E106" s="64">
        <f>(E101*$B$101)+(E102*$B$102)+(E103*$B$103)+(E104*$B$104)+(E105*$B$105)</f>
        <v>288.64</v>
      </c>
      <c r="F106" s="64">
        <f t="shared" ref="F106:T106" si="17">(F101*$B$101)+(F102*$B$102)+(F103*$B$103)+(F104*$B$104)+(F105*$B$105)</f>
        <v>46.179999999999993</v>
      </c>
      <c r="G106" s="64">
        <f t="shared" si="17"/>
        <v>87.240000000000009</v>
      </c>
      <c r="H106" s="64">
        <f t="shared" si="17"/>
        <v>21.830000000000002</v>
      </c>
      <c r="I106" s="64">
        <f t="shared" si="17"/>
        <v>3.24</v>
      </c>
      <c r="J106" s="64">
        <f t="shared" si="17"/>
        <v>1.3</v>
      </c>
      <c r="K106" s="64">
        <f t="shared" si="17"/>
        <v>87.94</v>
      </c>
      <c r="L106" s="64">
        <f t="shared" si="17"/>
        <v>55.4</v>
      </c>
      <c r="M106" s="64">
        <f t="shared" si="17"/>
        <v>67.180000000000007</v>
      </c>
      <c r="N106" s="64">
        <f t="shared" si="17"/>
        <v>67.180000000000007</v>
      </c>
      <c r="O106" s="64">
        <f t="shared" si="17"/>
        <v>0</v>
      </c>
      <c r="P106" s="64">
        <f t="shared" si="17"/>
        <v>0</v>
      </c>
      <c r="Q106" s="64">
        <f t="shared" si="17"/>
        <v>0</v>
      </c>
      <c r="R106" s="64">
        <f t="shared" si="17"/>
        <v>0</v>
      </c>
      <c r="S106" s="64">
        <f t="shared" si="17"/>
        <v>0</v>
      </c>
      <c r="T106" s="65">
        <f t="shared" si="17"/>
        <v>0</v>
      </c>
    </row>
    <row r="107" spans="1:20" ht="16.2" thickBot="1" x14ac:dyDescent="0.35">
      <c r="A107" s="58" t="s">
        <v>121</v>
      </c>
      <c r="B107" s="59"/>
      <c r="C107" s="59"/>
      <c r="D107" s="60">
        <f>D9+D27+D40+D42+D67+D90+D92+D96+D100+D106</f>
        <v>167.04499999999996</v>
      </c>
      <c r="E107" s="61">
        <f t="shared" ref="E107:T107" si="18">E9+E27+E40+E42+E67+E90+E92+E96+E100+E106</f>
        <v>6086.6200000000008</v>
      </c>
      <c r="F107" s="61">
        <f t="shared" si="18"/>
        <v>946.88</v>
      </c>
      <c r="G107" s="61">
        <f t="shared" si="18"/>
        <v>730.14</v>
      </c>
      <c r="H107" s="61">
        <f t="shared" si="18"/>
        <v>181.94000000000003</v>
      </c>
      <c r="I107" s="61">
        <f t="shared" si="18"/>
        <v>4523.79</v>
      </c>
      <c r="J107" s="61">
        <f t="shared" si="18"/>
        <v>1809.42</v>
      </c>
      <c r="K107" s="61">
        <f t="shared" si="18"/>
        <v>4315.2899999999991</v>
      </c>
      <c r="L107" s="61">
        <f t="shared" si="18"/>
        <v>2718.84</v>
      </c>
      <c r="M107" s="61">
        <f t="shared" si="18"/>
        <v>2977.2499999999995</v>
      </c>
      <c r="N107" s="61">
        <f t="shared" si="18"/>
        <v>2977.2499999999995</v>
      </c>
      <c r="O107" s="61">
        <f t="shared" si="18"/>
        <v>1665.7100000000005</v>
      </c>
      <c r="P107" s="61">
        <f t="shared" si="18"/>
        <v>2665.1500000000005</v>
      </c>
      <c r="Q107" s="61">
        <f t="shared" si="18"/>
        <v>63.76</v>
      </c>
      <c r="R107" s="61">
        <f t="shared" si="18"/>
        <v>159.4</v>
      </c>
      <c r="S107" s="61">
        <f t="shared" si="18"/>
        <v>701.56000000000006</v>
      </c>
      <c r="T107" s="62">
        <f t="shared" si="18"/>
        <v>3768.2899999999995</v>
      </c>
    </row>
    <row r="108" spans="1:20" ht="15" thickTop="1" x14ac:dyDescent="0.3"/>
  </sheetData>
  <mergeCells count="23">
    <mergeCell ref="A107:C107"/>
    <mergeCell ref="A4:D4"/>
    <mergeCell ref="E4:T4"/>
    <mergeCell ref="A5:B6"/>
    <mergeCell ref="A90:B90"/>
    <mergeCell ref="A92:B92"/>
    <mergeCell ref="A96:B96"/>
    <mergeCell ref="A100:B100"/>
    <mergeCell ref="A106:B106"/>
    <mergeCell ref="A9:B9"/>
    <mergeCell ref="A27:B27"/>
    <mergeCell ref="A40:B40"/>
    <mergeCell ref="A42:B42"/>
    <mergeCell ref="A67:B67"/>
    <mergeCell ref="Q5:R5"/>
    <mergeCell ref="C5:D5"/>
    <mergeCell ref="S5:T5"/>
    <mergeCell ref="E5:F5"/>
    <mergeCell ref="G5:H5"/>
    <mergeCell ref="I5:J5"/>
    <mergeCell ref="K5:L5"/>
    <mergeCell ref="M5:N5"/>
    <mergeCell ref="O5:P5"/>
  </mergeCells>
  <phoneticPr fontId="1" type="noConversion"/>
  <conditionalFormatting sqref="D9:T10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8" orientation="landscape" r:id="rId1"/>
  <ignoredErrors>
    <ignoredError sqref="D9 D27 D40 D42 D67 D90 D92 D96 D10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Indionei Caetano de Matos</dc:creator>
  <cp:lastModifiedBy>Indionei Caetano de Matos</cp:lastModifiedBy>
  <cp:lastPrinted>2024-07-25T02:05:56Z</cp:lastPrinted>
  <dcterms:created xsi:type="dcterms:W3CDTF">2024-07-24T15:01:23Z</dcterms:created>
  <dcterms:modified xsi:type="dcterms:W3CDTF">2024-07-25T02:26:00Z</dcterms:modified>
</cp:coreProperties>
</file>